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updateLinks="never" defaultThemeVersion="124226"/>
  <mc:AlternateContent xmlns:mc="http://schemas.openxmlformats.org/markup-compatibility/2006">
    <mc:Choice Requires="x15">
      <x15ac:absPath xmlns:x15ac="http://schemas.microsoft.com/office/spreadsheetml/2010/11/ac" url="D:\Personal\Aeromodelling\BMFA\STC\Sunday comp scoring sheet and judges scoresheet\"/>
    </mc:Choice>
  </mc:AlternateContent>
  <xr:revisionPtr revIDLastSave="0" documentId="8_{274A4932-C187-43BE-B5CE-2452B38D4760}" xr6:coauthVersionLast="47" xr6:coauthVersionMax="47" xr10:uidLastSave="{00000000-0000-0000-0000-000000000000}"/>
  <bookViews>
    <workbookView xWindow="-120" yWindow="-120" windowWidth="29040" windowHeight="15840" activeTab="1" xr2:uid="{00000000-000D-0000-FFFF-FFFF00000000}"/>
  </bookViews>
  <sheets>
    <sheet name="CompetitorList &amp; ResultsSummary" sheetId="3" r:id="rId1"/>
    <sheet name="Score Sheet " sheetId="2" r:id="rId2"/>
    <sheet name="Results" sheetId="5" r:id="rId3"/>
    <sheet name="Lookup Tables" sheetId="4" r:id="rId4"/>
  </sheets>
  <externalReferences>
    <externalReference r:id="rId5"/>
  </externalReferences>
  <definedNames>
    <definedName name="_xlnm.Print_Area" localSheetId="2">Results!$B$2:$J$34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3" l="1"/>
  <c r="I26" i="3"/>
  <c r="I27" i="3"/>
  <c r="I28" i="3"/>
  <c r="I29" i="3"/>
  <c r="I30" i="3"/>
  <c r="I31" i="3"/>
  <c r="I32" i="3"/>
  <c r="I33" i="3"/>
  <c r="I34" i="3"/>
  <c r="I35" i="3"/>
  <c r="I36" i="3"/>
  <c r="I37" i="3"/>
  <c r="I38" i="3"/>
  <c r="I39" i="3"/>
  <c r="I40" i="3"/>
  <c r="I41" i="3"/>
  <c r="I42" i="3"/>
  <c r="I43" i="3"/>
  <c r="E2" i="5"/>
  <c r="J2" i="5"/>
  <c r="AN2" i="2"/>
  <c r="AD873" i="2"/>
  <c r="AD872" i="2"/>
  <c r="AD871" i="2"/>
  <c r="AF866" i="2"/>
  <c r="AD866" i="2"/>
  <c r="AF865" i="2"/>
  <c r="AD865" i="2"/>
  <c r="AF864" i="2"/>
  <c r="AD864" i="2"/>
  <c r="AF863" i="2"/>
  <c r="AD863" i="2"/>
  <c r="AF862" i="2"/>
  <c r="AD862" i="2"/>
  <c r="AF859" i="2"/>
  <c r="AD859" i="2"/>
  <c r="AF858" i="2"/>
  <c r="AD858" i="2"/>
  <c r="AF857" i="2"/>
  <c r="AD857" i="2"/>
  <c r="AF856" i="2"/>
  <c r="AD856" i="2"/>
  <c r="AF855" i="2"/>
  <c r="AD855" i="2"/>
  <c r="AF854" i="2"/>
  <c r="AD854" i="2"/>
  <c r="AF853" i="2"/>
  <c r="AD853" i="2"/>
  <c r="AF852" i="2"/>
  <c r="AD852" i="2"/>
  <c r="AF851" i="2"/>
  <c r="AD851" i="2"/>
  <c r="AF850" i="2"/>
  <c r="AD850" i="2"/>
  <c r="AD838" i="2"/>
  <c r="AD837" i="2"/>
  <c r="AD836" i="2"/>
  <c r="AF831" i="2"/>
  <c r="AD831" i="2"/>
  <c r="AF830" i="2"/>
  <c r="AD830" i="2"/>
  <c r="AF829" i="2"/>
  <c r="AD829" i="2"/>
  <c r="AF828" i="2"/>
  <c r="AD828" i="2"/>
  <c r="AF827" i="2"/>
  <c r="AD827" i="2"/>
  <c r="AF824" i="2"/>
  <c r="AD824" i="2"/>
  <c r="AF823" i="2"/>
  <c r="AD823" i="2"/>
  <c r="AF822" i="2"/>
  <c r="AD822" i="2"/>
  <c r="AF821" i="2"/>
  <c r="AD821" i="2"/>
  <c r="AF820" i="2"/>
  <c r="AD820" i="2"/>
  <c r="AF819" i="2"/>
  <c r="AD819" i="2"/>
  <c r="AF818" i="2"/>
  <c r="AD818" i="2"/>
  <c r="AF817" i="2"/>
  <c r="AD817" i="2"/>
  <c r="AF816" i="2"/>
  <c r="AD816" i="2"/>
  <c r="AF815" i="2"/>
  <c r="AD815" i="2"/>
  <c r="AD803" i="2"/>
  <c r="AD802" i="2"/>
  <c r="AD801" i="2"/>
  <c r="AF796" i="2"/>
  <c r="AD796" i="2"/>
  <c r="AF795" i="2"/>
  <c r="AD795" i="2"/>
  <c r="AF794" i="2"/>
  <c r="AD794" i="2"/>
  <c r="AF793" i="2"/>
  <c r="AD793" i="2"/>
  <c r="AF792" i="2"/>
  <c r="AD792" i="2"/>
  <c r="AF789" i="2"/>
  <c r="AD789" i="2"/>
  <c r="AF788" i="2"/>
  <c r="AD788" i="2"/>
  <c r="AF787" i="2"/>
  <c r="AD787" i="2"/>
  <c r="AF786" i="2"/>
  <c r="AD786" i="2"/>
  <c r="AF785" i="2"/>
  <c r="AD785" i="2"/>
  <c r="AF784" i="2"/>
  <c r="AD784" i="2"/>
  <c r="AF783" i="2"/>
  <c r="AD783" i="2"/>
  <c r="AF782" i="2"/>
  <c r="AD782" i="2"/>
  <c r="AF781" i="2"/>
  <c r="AD781" i="2"/>
  <c r="AF780" i="2"/>
  <c r="AD780" i="2"/>
  <c r="AD768" i="2"/>
  <c r="AD767" i="2"/>
  <c r="AD766" i="2"/>
  <c r="AF761" i="2"/>
  <c r="AD761" i="2"/>
  <c r="AF760" i="2"/>
  <c r="AD760" i="2"/>
  <c r="AF759" i="2"/>
  <c r="AD759" i="2"/>
  <c r="AF758" i="2"/>
  <c r="AD758" i="2"/>
  <c r="AF757" i="2"/>
  <c r="AD757" i="2"/>
  <c r="AF754" i="2"/>
  <c r="AD754" i="2"/>
  <c r="AF753" i="2"/>
  <c r="AD753" i="2"/>
  <c r="AF752" i="2"/>
  <c r="AD752" i="2"/>
  <c r="AF751" i="2"/>
  <c r="AD751" i="2"/>
  <c r="AF750" i="2"/>
  <c r="AD750" i="2"/>
  <c r="AF749" i="2"/>
  <c r="AD749" i="2"/>
  <c r="AF748" i="2"/>
  <c r="AD748" i="2"/>
  <c r="AF747" i="2"/>
  <c r="AD747" i="2"/>
  <c r="AF746" i="2"/>
  <c r="AD746" i="2"/>
  <c r="AF745" i="2"/>
  <c r="AD745" i="2"/>
  <c r="AD733" i="2"/>
  <c r="AD732" i="2"/>
  <c r="AD731" i="2"/>
  <c r="AF726" i="2"/>
  <c r="AD726" i="2"/>
  <c r="AF725" i="2"/>
  <c r="AD725" i="2"/>
  <c r="AF724" i="2"/>
  <c r="AD724" i="2"/>
  <c r="AF723" i="2"/>
  <c r="AD723" i="2"/>
  <c r="AF722" i="2"/>
  <c r="AD722" i="2"/>
  <c r="AF719" i="2"/>
  <c r="AD719" i="2"/>
  <c r="AF718" i="2"/>
  <c r="AD718" i="2"/>
  <c r="AF717" i="2"/>
  <c r="AD717" i="2"/>
  <c r="AF716" i="2"/>
  <c r="AD716" i="2"/>
  <c r="AF715" i="2"/>
  <c r="AD715" i="2"/>
  <c r="AF714" i="2"/>
  <c r="AD714" i="2"/>
  <c r="AF713" i="2"/>
  <c r="AD713" i="2"/>
  <c r="AF712" i="2"/>
  <c r="AD712" i="2"/>
  <c r="AF711" i="2"/>
  <c r="AD711" i="2"/>
  <c r="AF710" i="2"/>
  <c r="AD710" i="2"/>
  <c r="AD698" i="2"/>
  <c r="AD697" i="2"/>
  <c r="AD696" i="2"/>
  <c r="AF691" i="2"/>
  <c r="AD691" i="2"/>
  <c r="AF690" i="2"/>
  <c r="AD690" i="2"/>
  <c r="AF689" i="2"/>
  <c r="AD689" i="2"/>
  <c r="AF688" i="2"/>
  <c r="AD688" i="2"/>
  <c r="AF687" i="2"/>
  <c r="AD687" i="2"/>
  <c r="AF684" i="2"/>
  <c r="AD684" i="2"/>
  <c r="AF683" i="2"/>
  <c r="AD683" i="2"/>
  <c r="AF682" i="2"/>
  <c r="AD682" i="2"/>
  <c r="AF681" i="2"/>
  <c r="AD681" i="2"/>
  <c r="AF680" i="2"/>
  <c r="AD680" i="2"/>
  <c r="AF679" i="2"/>
  <c r="AD679" i="2"/>
  <c r="AF678" i="2"/>
  <c r="AD678" i="2"/>
  <c r="AF677" i="2"/>
  <c r="AD677" i="2"/>
  <c r="AF676" i="2"/>
  <c r="AD676" i="2"/>
  <c r="AF675" i="2"/>
  <c r="AD675" i="2"/>
  <c r="AD663" i="2"/>
  <c r="AD662" i="2"/>
  <c r="AD661" i="2"/>
  <c r="AF656" i="2"/>
  <c r="AD656" i="2"/>
  <c r="AF655" i="2"/>
  <c r="AD655" i="2"/>
  <c r="AF654" i="2"/>
  <c r="AD654" i="2"/>
  <c r="AF653" i="2"/>
  <c r="AD653" i="2"/>
  <c r="AF652" i="2"/>
  <c r="AD652" i="2"/>
  <c r="AF649" i="2"/>
  <c r="AD649" i="2"/>
  <c r="AF648" i="2"/>
  <c r="AD648" i="2"/>
  <c r="AF647" i="2"/>
  <c r="AD647" i="2"/>
  <c r="AF646" i="2"/>
  <c r="AD646" i="2"/>
  <c r="AF645" i="2"/>
  <c r="AD645" i="2"/>
  <c r="AF644" i="2"/>
  <c r="AD644" i="2"/>
  <c r="AF643" i="2"/>
  <c r="AD643" i="2"/>
  <c r="AF642" i="2"/>
  <c r="AD642" i="2"/>
  <c r="AF641" i="2"/>
  <c r="AD641" i="2"/>
  <c r="AF640" i="2"/>
  <c r="AD640" i="2"/>
  <c r="AD628" i="2"/>
  <c r="AD627" i="2"/>
  <c r="AD626" i="2"/>
  <c r="AF621" i="2"/>
  <c r="AD621" i="2"/>
  <c r="AF620" i="2"/>
  <c r="AD620" i="2"/>
  <c r="AF619" i="2"/>
  <c r="AD619" i="2"/>
  <c r="AF618" i="2"/>
  <c r="AD618" i="2"/>
  <c r="AF617" i="2"/>
  <c r="AD617" i="2"/>
  <c r="AF614" i="2"/>
  <c r="AD614" i="2"/>
  <c r="AF613" i="2"/>
  <c r="AD613" i="2"/>
  <c r="AF612" i="2"/>
  <c r="AD612" i="2"/>
  <c r="AF611" i="2"/>
  <c r="AD611" i="2"/>
  <c r="AF610" i="2"/>
  <c r="AD610" i="2"/>
  <c r="AF609" i="2"/>
  <c r="AD609" i="2"/>
  <c r="AF608" i="2"/>
  <c r="AD608" i="2"/>
  <c r="AF607" i="2"/>
  <c r="AD607" i="2"/>
  <c r="AF606" i="2"/>
  <c r="AD606" i="2"/>
  <c r="AF605" i="2"/>
  <c r="AD605" i="2"/>
  <c r="AD593" i="2"/>
  <c r="AD592" i="2"/>
  <c r="AD591" i="2"/>
  <c r="AF586" i="2"/>
  <c r="AD586" i="2"/>
  <c r="AF585" i="2"/>
  <c r="AD585" i="2"/>
  <c r="AF584" i="2"/>
  <c r="AD584" i="2"/>
  <c r="AF583" i="2"/>
  <c r="AD583" i="2"/>
  <c r="AF582" i="2"/>
  <c r="AD582" i="2"/>
  <c r="AF579" i="2"/>
  <c r="AD579" i="2"/>
  <c r="AF578" i="2"/>
  <c r="AD578" i="2"/>
  <c r="AF577" i="2"/>
  <c r="AD577" i="2"/>
  <c r="AF576" i="2"/>
  <c r="AD576" i="2"/>
  <c r="AF575" i="2"/>
  <c r="AD575" i="2"/>
  <c r="AF574" i="2"/>
  <c r="AD574" i="2"/>
  <c r="AF573" i="2"/>
  <c r="AD573" i="2"/>
  <c r="AF572" i="2"/>
  <c r="AD572" i="2"/>
  <c r="AF571" i="2"/>
  <c r="AD571" i="2"/>
  <c r="AF570" i="2"/>
  <c r="AD570" i="2"/>
  <c r="AD558" i="2"/>
  <c r="AD557" i="2"/>
  <c r="AD556" i="2"/>
  <c r="AF551" i="2"/>
  <c r="AD551" i="2"/>
  <c r="AF550" i="2"/>
  <c r="AD550" i="2"/>
  <c r="AF549" i="2"/>
  <c r="AD549" i="2"/>
  <c r="AF548" i="2"/>
  <c r="AD548" i="2"/>
  <c r="AF547" i="2"/>
  <c r="AD547" i="2"/>
  <c r="AF544" i="2"/>
  <c r="AD544" i="2"/>
  <c r="AF543" i="2"/>
  <c r="AD543" i="2"/>
  <c r="AF542" i="2"/>
  <c r="AD542" i="2"/>
  <c r="AF541" i="2"/>
  <c r="AD541" i="2"/>
  <c r="AF540" i="2"/>
  <c r="AD540" i="2"/>
  <c r="AF539" i="2"/>
  <c r="AD539" i="2"/>
  <c r="AF538" i="2"/>
  <c r="AD538" i="2"/>
  <c r="AF537" i="2"/>
  <c r="AD537" i="2"/>
  <c r="AF536" i="2"/>
  <c r="AD536" i="2"/>
  <c r="AF535" i="2"/>
  <c r="AD535" i="2"/>
  <c r="AD523" i="2"/>
  <c r="AD522" i="2"/>
  <c r="AD521" i="2"/>
  <c r="AF516" i="2"/>
  <c r="AD516" i="2"/>
  <c r="AF515" i="2"/>
  <c r="AD515" i="2"/>
  <c r="AF514" i="2"/>
  <c r="AD514" i="2"/>
  <c r="AF513" i="2"/>
  <c r="AD513" i="2"/>
  <c r="AF512" i="2"/>
  <c r="AD512" i="2"/>
  <c r="AF509" i="2"/>
  <c r="AD509" i="2"/>
  <c r="AF508" i="2"/>
  <c r="AD508" i="2"/>
  <c r="AF507" i="2"/>
  <c r="AD507" i="2"/>
  <c r="AF506" i="2"/>
  <c r="AD506" i="2"/>
  <c r="AF505" i="2"/>
  <c r="AD505" i="2"/>
  <c r="AF504" i="2"/>
  <c r="AD504" i="2"/>
  <c r="AF503" i="2"/>
  <c r="AD503" i="2"/>
  <c r="AF502" i="2"/>
  <c r="AD502" i="2"/>
  <c r="AF501" i="2"/>
  <c r="AD501" i="2"/>
  <c r="AF500" i="2"/>
  <c r="AD500" i="2"/>
  <c r="AD488" i="2"/>
  <c r="AD487" i="2"/>
  <c r="AD486" i="2"/>
  <c r="AF481" i="2"/>
  <c r="AD481" i="2"/>
  <c r="AF480" i="2"/>
  <c r="AD480" i="2"/>
  <c r="AF479" i="2"/>
  <c r="AD479" i="2"/>
  <c r="AF478" i="2"/>
  <c r="AD478" i="2"/>
  <c r="AF477" i="2"/>
  <c r="AD477" i="2"/>
  <c r="AF474" i="2"/>
  <c r="AD474" i="2"/>
  <c r="AF473" i="2"/>
  <c r="AD473" i="2"/>
  <c r="AF472" i="2"/>
  <c r="AD472" i="2"/>
  <c r="AF471" i="2"/>
  <c r="AD471" i="2"/>
  <c r="AF470" i="2"/>
  <c r="AD470" i="2"/>
  <c r="AF469" i="2"/>
  <c r="AD469" i="2"/>
  <c r="AF468" i="2"/>
  <c r="AD468" i="2"/>
  <c r="AF467" i="2"/>
  <c r="AD467" i="2"/>
  <c r="AF466" i="2"/>
  <c r="AD466" i="2"/>
  <c r="AF465" i="2"/>
  <c r="AD465" i="2"/>
  <c r="AD453" i="2"/>
  <c r="AD452" i="2"/>
  <c r="AD451" i="2"/>
  <c r="AF446" i="2"/>
  <c r="AD446" i="2"/>
  <c r="AF445" i="2"/>
  <c r="AD445" i="2"/>
  <c r="AF444" i="2"/>
  <c r="AD444" i="2"/>
  <c r="AF443" i="2"/>
  <c r="AD443" i="2"/>
  <c r="AF442" i="2"/>
  <c r="AD442" i="2"/>
  <c r="AF439" i="2"/>
  <c r="AD439" i="2"/>
  <c r="AF438" i="2"/>
  <c r="AD438" i="2"/>
  <c r="AF437" i="2"/>
  <c r="AD437" i="2"/>
  <c r="AF436" i="2"/>
  <c r="AD436" i="2"/>
  <c r="AF435" i="2"/>
  <c r="AD435" i="2"/>
  <c r="AF434" i="2"/>
  <c r="AD434" i="2"/>
  <c r="AF433" i="2"/>
  <c r="AD433" i="2"/>
  <c r="AF432" i="2"/>
  <c r="AD432" i="2"/>
  <c r="AF431" i="2"/>
  <c r="AD431" i="2"/>
  <c r="AF430" i="2"/>
  <c r="AD430" i="2"/>
  <c r="AD418" i="2"/>
  <c r="AD417" i="2"/>
  <c r="AD416" i="2"/>
  <c r="AF411" i="2"/>
  <c r="AD411" i="2"/>
  <c r="AF410" i="2"/>
  <c r="AD410" i="2"/>
  <c r="AF409" i="2"/>
  <c r="AD409" i="2"/>
  <c r="AF408" i="2"/>
  <c r="AD408" i="2"/>
  <c r="AF407" i="2"/>
  <c r="AD407" i="2"/>
  <c r="AF404" i="2"/>
  <c r="AD404" i="2"/>
  <c r="AF403" i="2"/>
  <c r="AD403" i="2"/>
  <c r="AF402" i="2"/>
  <c r="AD402" i="2"/>
  <c r="AF401" i="2"/>
  <c r="AD401" i="2"/>
  <c r="AF400" i="2"/>
  <c r="AD400" i="2"/>
  <c r="AF399" i="2"/>
  <c r="AD399" i="2"/>
  <c r="AF398" i="2"/>
  <c r="AD398" i="2"/>
  <c r="AF397" i="2"/>
  <c r="AD397" i="2"/>
  <c r="AF396" i="2"/>
  <c r="AD396" i="2"/>
  <c r="AF395" i="2"/>
  <c r="AD395" i="2"/>
  <c r="AD383" i="2"/>
  <c r="AD382" i="2"/>
  <c r="AD381" i="2"/>
  <c r="AF376" i="2"/>
  <c r="AD376" i="2"/>
  <c r="AF375" i="2"/>
  <c r="AD375" i="2"/>
  <c r="AF374" i="2"/>
  <c r="AD374" i="2"/>
  <c r="AF373" i="2"/>
  <c r="AD373" i="2"/>
  <c r="AF372" i="2"/>
  <c r="AD372" i="2"/>
  <c r="AF369" i="2"/>
  <c r="AD369" i="2"/>
  <c r="AF368" i="2"/>
  <c r="AD368" i="2"/>
  <c r="AF367" i="2"/>
  <c r="AD367" i="2"/>
  <c r="AF366" i="2"/>
  <c r="AD366" i="2"/>
  <c r="AF365" i="2"/>
  <c r="AD365" i="2"/>
  <c r="AF364" i="2"/>
  <c r="AD364" i="2"/>
  <c r="AF363" i="2"/>
  <c r="AD363" i="2"/>
  <c r="AF362" i="2"/>
  <c r="AD362" i="2"/>
  <c r="AF361" i="2"/>
  <c r="AD361" i="2"/>
  <c r="AF360" i="2"/>
  <c r="AD360" i="2"/>
  <c r="AD348" i="2"/>
  <c r="AD347" i="2"/>
  <c r="AD346" i="2"/>
  <c r="AF341" i="2"/>
  <c r="AD341" i="2"/>
  <c r="AF340" i="2"/>
  <c r="AD340" i="2"/>
  <c r="AF339" i="2"/>
  <c r="AD339" i="2"/>
  <c r="AF338" i="2"/>
  <c r="AD338" i="2"/>
  <c r="AF337" i="2"/>
  <c r="AD337" i="2"/>
  <c r="AF334" i="2"/>
  <c r="AD334" i="2"/>
  <c r="AF333" i="2"/>
  <c r="AD333" i="2"/>
  <c r="AF332" i="2"/>
  <c r="AD332" i="2"/>
  <c r="AF331" i="2"/>
  <c r="AD331" i="2"/>
  <c r="AF330" i="2"/>
  <c r="AD330" i="2"/>
  <c r="AF329" i="2"/>
  <c r="AD329" i="2"/>
  <c r="AF328" i="2"/>
  <c r="AD328" i="2"/>
  <c r="AF327" i="2"/>
  <c r="AD327" i="2"/>
  <c r="AF326" i="2"/>
  <c r="AD326" i="2"/>
  <c r="AF325" i="2"/>
  <c r="AD325" i="2"/>
  <c r="AD313" i="2"/>
  <c r="AD312" i="2"/>
  <c r="AD311" i="2"/>
  <c r="AF306" i="2"/>
  <c r="AD306" i="2"/>
  <c r="AF305" i="2"/>
  <c r="AD305" i="2"/>
  <c r="AF304" i="2"/>
  <c r="AD304" i="2"/>
  <c r="AF303" i="2"/>
  <c r="AD303" i="2"/>
  <c r="AF302" i="2"/>
  <c r="AD302" i="2"/>
  <c r="AF299" i="2"/>
  <c r="AD299" i="2"/>
  <c r="AF298" i="2"/>
  <c r="AD298" i="2"/>
  <c r="AF297" i="2"/>
  <c r="AD297" i="2"/>
  <c r="AF296" i="2"/>
  <c r="AD296" i="2"/>
  <c r="AF295" i="2"/>
  <c r="AD295" i="2"/>
  <c r="AF294" i="2"/>
  <c r="AD294" i="2"/>
  <c r="AF293" i="2"/>
  <c r="AD293" i="2"/>
  <c r="AF292" i="2"/>
  <c r="AD292" i="2"/>
  <c r="AF291" i="2"/>
  <c r="AD291" i="2"/>
  <c r="AF290" i="2"/>
  <c r="AD290" i="2"/>
  <c r="AD278" i="2"/>
  <c r="AD277" i="2"/>
  <c r="AD276" i="2"/>
  <c r="AF271" i="2"/>
  <c r="AD271" i="2"/>
  <c r="AF270" i="2"/>
  <c r="AD270" i="2"/>
  <c r="AF269" i="2"/>
  <c r="AD269" i="2"/>
  <c r="AF268" i="2"/>
  <c r="AD268" i="2"/>
  <c r="AF267" i="2"/>
  <c r="AD267" i="2"/>
  <c r="AF264" i="2"/>
  <c r="AD264" i="2"/>
  <c r="AF263" i="2"/>
  <c r="AD263" i="2"/>
  <c r="AF262" i="2"/>
  <c r="AD262" i="2"/>
  <c r="AF261" i="2"/>
  <c r="AD261" i="2"/>
  <c r="AF260" i="2"/>
  <c r="AD260" i="2"/>
  <c r="AF259" i="2"/>
  <c r="AD259" i="2"/>
  <c r="AF258" i="2"/>
  <c r="AD258" i="2"/>
  <c r="AF257" i="2"/>
  <c r="AD257" i="2"/>
  <c r="AF256" i="2"/>
  <c r="AD256" i="2"/>
  <c r="AF255" i="2"/>
  <c r="AD255" i="2"/>
  <c r="AD243" i="2"/>
  <c r="AD242" i="2"/>
  <c r="AD241" i="2"/>
  <c r="AF236" i="2"/>
  <c r="AD236" i="2"/>
  <c r="AF235" i="2"/>
  <c r="AD235" i="2"/>
  <c r="AF234" i="2"/>
  <c r="AD234" i="2"/>
  <c r="AF233" i="2"/>
  <c r="AD233" i="2"/>
  <c r="AF232" i="2"/>
  <c r="AD232" i="2"/>
  <c r="AF229" i="2"/>
  <c r="AD229" i="2"/>
  <c r="AF228" i="2"/>
  <c r="AD228" i="2"/>
  <c r="AF227" i="2"/>
  <c r="AD227" i="2"/>
  <c r="AF226" i="2"/>
  <c r="AD226" i="2"/>
  <c r="AF225" i="2"/>
  <c r="AD225" i="2"/>
  <c r="AF224" i="2"/>
  <c r="AD224" i="2"/>
  <c r="AF223" i="2"/>
  <c r="AD223" i="2"/>
  <c r="AF222" i="2"/>
  <c r="AD222" i="2"/>
  <c r="AF221" i="2"/>
  <c r="AD221" i="2"/>
  <c r="AF220" i="2"/>
  <c r="AD220" i="2"/>
  <c r="AD208" i="2"/>
  <c r="AD207" i="2"/>
  <c r="AD206" i="2"/>
  <c r="AF201" i="2"/>
  <c r="AD201" i="2"/>
  <c r="AF200" i="2"/>
  <c r="AD200" i="2"/>
  <c r="AF199" i="2"/>
  <c r="AD199" i="2"/>
  <c r="AF198" i="2"/>
  <c r="AD198" i="2"/>
  <c r="AF197" i="2"/>
  <c r="AH197" i="2" s="1"/>
  <c r="AD197" i="2"/>
  <c r="AF194" i="2"/>
  <c r="AD194" i="2"/>
  <c r="AF193" i="2"/>
  <c r="AD193" i="2"/>
  <c r="AF192" i="2"/>
  <c r="AD192" i="2"/>
  <c r="AF191" i="2"/>
  <c r="AD191" i="2"/>
  <c r="AF190" i="2"/>
  <c r="AD190" i="2"/>
  <c r="AF189" i="2"/>
  <c r="AF203" i="2" s="1"/>
  <c r="AD189" i="2"/>
  <c r="AF188" i="2"/>
  <c r="AD188" i="2"/>
  <c r="AF187" i="2"/>
  <c r="AD187" i="2"/>
  <c r="AF186" i="2"/>
  <c r="AD186" i="2"/>
  <c r="AF185" i="2"/>
  <c r="AD185" i="2"/>
  <c r="AD203" i="2" s="1"/>
  <c r="AD173" i="2"/>
  <c r="AD172" i="2"/>
  <c r="AD171" i="2"/>
  <c r="AF166" i="2"/>
  <c r="AD166" i="2"/>
  <c r="AF165" i="2"/>
  <c r="AD165" i="2"/>
  <c r="AF164" i="2"/>
  <c r="AD164" i="2"/>
  <c r="AF163" i="2"/>
  <c r="AD163" i="2"/>
  <c r="AF162" i="2"/>
  <c r="AH162" i="2" s="1"/>
  <c r="AD162" i="2"/>
  <c r="AF159" i="2"/>
  <c r="AD159" i="2"/>
  <c r="AF158" i="2"/>
  <c r="AD158" i="2"/>
  <c r="AF157" i="2"/>
  <c r="AD157" i="2"/>
  <c r="AF156" i="2"/>
  <c r="AD156" i="2"/>
  <c r="AF155" i="2"/>
  <c r="AD155" i="2"/>
  <c r="AF154" i="2"/>
  <c r="AF168" i="2" s="1"/>
  <c r="AD154" i="2"/>
  <c r="AF153" i="2"/>
  <c r="AD153" i="2"/>
  <c r="AF152" i="2"/>
  <c r="AD152" i="2"/>
  <c r="AF151" i="2"/>
  <c r="AD151" i="2"/>
  <c r="AF150" i="2"/>
  <c r="AD150" i="2"/>
  <c r="AD138" i="2"/>
  <c r="AD137" i="2"/>
  <c r="AD136" i="2"/>
  <c r="AF131" i="2"/>
  <c r="AD131" i="2"/>
  <c r="AF130" i="2"/>
  <c r="AD130" i="2"/>
  <c r="AF129" i="2"/>
  <c r="AD129" i="2"/>
  <c r="AF128" i="2"/>
  <c r="AH128" i="2" s="1"/>
  <c r="AD128" i="2"/>
  <c r="AF127" i="2"/>
  <c r="AD127" i="2"/>
  <c r="AF124" i="2"/>
  <c r="AD124" i="2"/>
  <c r="AF123" i="2"/>
  <c r="AD123" i="2"/>
  <c r="AF122" i="2"/>
  <c r="AD122" i="2"/>
  <c r="AF121" i="2"/>
  <c r="AD121" i="2"/>
  <c r="AF120" i="2"/>
  <c r="AF133" i="2" s="1"/>
  <c r="AD120" i="2"/>
  <c r="AF119" i="2"/>
  <c r="AD119" i="2"/>
  <c r="AF118" i="2"/>
  <c r="AH118" i="2" s="1"/>
  <c r="AD118" i="2"/>
  <c r="AF117" i="2"/>
  <c r="AD117" i="2"/>
  <c r="AF116" i="2"/>
  <c r="AD116" i="2"/>
  <c r="AF115" i="2"/>
  <c r="AD115" i="2"/>
  <c r="AD103" i="2"/>
  <c r="AD102" i="2"/>
  <c r="AD101" i="2"/>
  <c r="AF96" i="2"/>
  <c r="AD96" i="2"/>
  <c r="AF95" i="2"/>
  <c r="AD95" i="2"/>
  <c r="AF94" i="2"/>
  <c r="AD94" i="2"/>
  <c r="AF93" i="2"/>
  <c r="AD93" i="2"/>
  <c r="AF92" i="2"/>
  <c r="AD92" i="2"/>
  <c r="AF89" i="2"/>
  <c r="AD89" i="2"/>
  <c r="AF88" i="2"/>
  <c r="AH88" i="2" s="1"/>
  <c r="AH99" i="2" s="1"/>
  <c r="AH104" i="2" s="1"/>
  <c r="AD88" i="2"/>
  <c r="AF87" i="2"/>
  <c r="AD87" i="2"/>
  <c r="AF86" i="2"/>
  <c r="AD86" i="2"/>
  <c r="AF85" i="2"/>
  <c r="AD85" i="2"/>
  <c r="AF84" i="2"/>
  <c r="AD84" i="2"/>
  <c r="AF83" i="2"/>
  <c r="AD83" i="2"/>
  <c r="AF82" i="2"/>
  <c r="AD82" i="2"/>
  <c r="AF81" i="2"/>
  <c r="AD81" i="2"/>
  <c r="AF80" i="2"/>
  <c r="AD80" i="2"/>
  <c r="AD68" i="2"/>
  <c r="AD67" i="2"/>
  <c r="AD66" i="2"/>
  <c r="AF61" i="2"/>
  <c r="AD61" i="2"/>
  <c r="AF60" i="2"/>
  <c r="AD60" i="2"/>
  <c r="AF59" i="2"/>
  <c r="AD59" i="2"/>
  <c r="AF58" i="2"/>
  <c r="AH58" i="2" s="1"/>
  <c r="AD58" i="2"/>
  <c r="AF57" i="2"/>
  <c r="AD57" i="2"/>
  <c r="AF54" i="2"/>
  <c r="AH54" i="2" s="1"/>
  <c r="AD54" i="2"/>
  <c r="AF53" i="2"/>
  <c r="AD53" i="2"/>
  <c r="AF52" i="2"/>
  <c r="AD52" i="2"/>
  <c r="AF51" i="2"/>
  <c r="AD51" i="2"/>
  <c r="AF50" i="2"/>
  <c r="AH50" i="2" s="1"/>
  <c r="AD50" i="2"/>
  <c r="AF49" i="2"/>
  <c r="AD49" i="2"/>
  <c r="AF48" i="2"/>
  <c r="AH48" i="2" s="1"/>
  <c r="AD48" i="2"/>
  <c r="AF47" i="2"/>
  <c r="AD47" i="2"/>
  <c r="AF46" i="2"/>
  <c r="AH46" i="2" s="1"/>
  <c r="AD46" i="2"/>
  <c r="AF45" i="2"/>
  <c r="AD45" i="2"/>
  <c r="AD63" i="2" s="1"/>
  <c r="AD33" i="2"/>
  <c r="AD32" i="2"/>
  <c r="AD31" i="2"/>
  <c r="AF26" i="2"/>
  <c r="AD26" i="2"/>
  <c r="AF25" i="2"/>
  <c r="AD25" i="2"/>
  <c r="AF24" i="2"/>
  <c r="AH24" i="2" s="1"/>
  <c r="AD24" i="2"/>
  <c r="AF23" i="2"/>
  <c r="AD23" i="2"/>
  <c r="AF22" i="2"/>
  <c r="AD22" i="2"/>
  <c r="AH22" i="2" s="1"/>
  <c r="AF19" i="2"/>
  <c r="AD19" i="2"/>
  <c r="AF18" i="2"/>
  <c r="AD18" i="2"/>
  <c r="AF17" i="2"/>
  <c r="AD17" i="2"/>
  <c r="AF16" i="2"/>
  <c r="AH16" i="2" s="1"/>
  <c r="AD16" i="2"/>
  <c r="AF15" i="2"/>
  <c r="AD15" i="2"/>
  <c r="AF14" i="2"/>
  <c r="AD14" i="2"/>
  <c r="AH14" i="2" s="1"/>
  <c r="AF13" i="2"/>
  <c r="AD13" i="2"/>
  <c r="AF12" i="2"/>
  <c r="AD12" i="2"/>
  <c r="AF11" i="2"/>
  <c r="AD11" i="2"/>
  <c r="AF10" i="2"/>
  <c r="AF28" i="2" s="1"/>
  <c r="AD10" i="2"/>
  <c r="AH89" i="2"/>
  <c r="AH93" i="2"/>
  <c r="AH570" i="2"/>
  <c r="AH584" i="2"/>
  <c r="AH643" i="2"/>
  <c r="AH724" i="2"/>
  <c r="AH501" i="2"/>
  <c r="AH267" i="2"/>
  <c r="AH297" i="2"/>
  <c r="AH364" i="2"/>
  <c r="AH372" i="2"/>
  <c r="AH512" i="2"/>
  <c r="AH585" i="2"/>
  <c r="AH652" i="2"/>
  <c r="AH256" i="2"/>
  <c r="AH646" i="2"/>
  <c r="AH508" i="2"/>
  <c r="AH516" i="2"/>
  <c r="AH678" i="2"/>
  <c r="AH715" i="2"/>
  <c r="AH723" i="2"/>
  <c r="AH782" i="2"/>
  <c r="AH864" i="2"/>
  <c r="AH586" i="2"/>
  <c r="AH822" i="2"/>
  <c r="AH131" i="2"/>
  <c r="AH338" i="2"/>
  <c r="AH403" i="2"/>
  <c r="AH551" i="2"/>
  <c r="AH677" i="2"/>
  <c r="AH95" i="2"/>
  <c r="AH258" i="2"/>
  <c r="AH264" i="2"/>
  <c r="AH325" i="2"/>
  <c r="AH331" i="2"/>
  <c r="AH574" i="2"/>
  <c r="AH582" i="2"/>
  <c r="AH611" i="2"/>
  <c r="AH759" i="2"/>
  <c r="AH823" i="2"/>
  <c r="AH228" i="2"/>
  <c r="AH472" i="2"/>
  <c r="AH480" i="2"/>
  <c r="AH788" i="2"/>
  <c r="AH327" i="2"/>
  <c r="AH540" i="2"/>
  <c r="AH607" i="2"/>
  <c r="AH621" i="2"/>
  <c r="AF868" i="2"/>
  <c r="AH362" i="2"/>
  <c r="AH121" i="2"/>
  <c r="AH437" i="2"/>
  <c r="AH468" i="2"/>
  <c r="AH474" i="2"/>
  <c r="AH608" i="2"/>
  <c r="AH784" i="2"/>
  <c r="AH152" i="2"/>
  <c r="AH270" i="2"/>
  <c r="AH410" i="2"/>
  <c r="AH550" i="2"/>
  <c r="AH676" i="2"/>
  <c r="AH757" i="2"/>
  <c r="AH815" i="2"/>
  <c r="AH858" i="2"/>
  <c r="AH236" i="2"/>
  <c r="AH80" i="2"/>
  <c r="AH360" i="2"/>
  <c r="AH366" i="2"/>
  <c r="AH780" i="2"/>
  <c r="AH81" i="2"/>
  <c r="AH87" i="2"/>
  <c r="AH260" i="2"/>
  <c r="AH268" i="2"/>
  <c r="AH296" i="2"/>
  <c r="AH332" i="2"/>
  <c r="AH505" i="2"/>
  <c r="AH513" i="2"/>
  <c r="AH535" i="2"/>
  <c r="AH642" i="2"/>
  <c r="AH714" i="2"/>
  <c r="AH758" i="2"/>
  <c r="AD378" i="2"/>
  <c r="AH786" i="2"/>
  <c r="AH794" i="2"/>
  <c r="AH124" i="2"/>
  <c r="AD139" i="2"/>
  <c r="AH198" i="2"/>
  <c r="AH226" i="2"/>
  <c r="AH341" i="2"/>
  <c r="AH399" i="2"/>
  <c r="AH679" i="2"/>
  <c r="AH859" i="2"/>
  <c r="AD349" i="2"/>
  <c r="AH471" i="2"/>
  <c r="AH752" i="2"/>
  <c r="AH18" i="2"/>
  <c r="AH127" i="2"/>
  <c r="AH235" i="2"/>
  <c r="AH262" i="2"/>
  <c r="AH444" i="2"/>
  <c r="AH466" i="2"/>
  <c r="AH543" i="2"/>
  <c r="AH609" i="2"/>
  <c r="AH617" i="2"/>
  <c r="AH680" i="2"/>
  <c r="AH796" i="2"/>
  <c r="AH818" i="2"/>
  <c r="AH854" i="2"/>
  <c r="AD559" i="2"/>
  <c r="AH645" i="2"/>
  <c r="AH653" i="2"/>
  <c r="AH717" i="2"/>
  <c r="AH13" i="2"/>
  <c r="AH150" i="2"/>
  <c r="AH156" i="2"/>
  <c r="AH192" i="2"/>
  <c r="AH200" i="2"/>
  <c r="AH293" i="2"/>
  <c r="AH409" i="2"/>
  <c r="AH618" i="2"/>
  <c r="AH509" i="2"/>
  <c r="AH748" i="2"/>
  <c r="AH789" i="2"/>
  <c r="AH819" i="2"/>
  <c r="AH57" i="2"/>
  <c r="AH201" i="2"/>
  <c r="AH223" i="2"/>
  <c r="AH792" i="2"/>
  <c r="AH157" i="2"/>
  <c r="AH193" i="2"/>
  <c r="AH130" i="2"/>
  <c r="AH232" i="2"/>
  <c r="AH375" i="2"/>
  <c r="AH433" i="2"/>
  <c r="AH469" i="2"/>
  <c r="AH576" i="2"/>
  <c r="AH793" i="2"/>
  <c r="AH865" i="2"/>
  <c r="AH61" i="2"/>
  <c r="AH83" i="2"/>
  <c r="AH158" i="2"/>
  <c r="AH166" i="2"/>
  <c r="AH188" i="2"/>
  <c r="AD279" i="2"/>
  <c r="AH329" i="2"/>
  <c r="AH368" i="2"/>
  <c r="AH376" i="2"/>
  <c r="AH432" i="2"/>
  <c r="AH438" i="2"/>
  <c r="AH467" i="2"/>
  <c r="AH544" i="2"/>
  <c r="AH579" i="2"/>
  <c r="AD629" i="2"/>
  <c r="AH684" i="2"/>
  <c r="AH828" i="2"/>
  <c r="AH863" i="2"/>
  <c r="AH159" i="2"/>
  <c r="AD174" i="2"/>
  <c r="AH337" i="2"/>
  <c r="AH439" i="2"/>
  <c r="AD489" i="2"/>
  <c r="AH504" i="2"/>
  <c r="AH539" i="2"/>
  <c r="AH644" i="2"/>
  <c r="AH829" i="2"/>
  <c r="AD209" i="2"/>
  <c r="AH233" i="2"/>
  <c r="AD594" i="2"/>
  <c r="AH688" i="2"/>
  <c r="AH85" i="2"/>
  <c r="AH255" i="2"/>
  <c r="AH303" i="2"/>
  <c r="AD419" i="2"/>
  <c r="AH434" i="2"/>
  <c r="AH442" i="2"/>
  <c r="AH781" i="2"/>
  <c r="AH234" i="2"/>
  <c r="AH365" i="2"/>
  <c r="AH408" i="2"/>
  <c r="AH443" i="2"/>
  <c r="AH470" i="2"/>
  <c r="AH478" i="2"/>
  <c r="AH541" i="2"/>
  <c r="AH549" i="2"/>
  <c r="AH641" i="2"/>
  <c r="AH654" i="2"/>
  <c r="AH689" i="2"/>
  <c r="AH831" i="2"/>
  <c r="AH59" i="2"/>
  <c r="AH129" i="2"/>
  <c r="AH163" i="2"/>
  <c r="AH221" i="2"/>
  <c r="AH227" i="2"/>
  <c r="AF413" i="2"/>
  <c r="AH479" i="2"/>
  <c r="AF518" i="2"/>
  <c r="AH506" i="2"/>
  <c r="AH606" i="2"/>
  <c r="AH612" i="2"/>
  <c r="AH620" i="2"/>
  <c r="AH647" i="2"/>
  <c r="AH682" i="2"/>
  <c r="AH690" i="2"/>
  <c r="AH712" i="2"/>
  <c r="AH718" i="2"/>
  <c r="AH726" i="2"/>
  <c r="AH753" i="2"/>
  <c r="AH60" i="2"/>
  <c r="AH122" i="2"/>
  <c r="AH164" i="2"/>
  <c r="AH340" i="2"/>
  <c r="AH361" i="2"/>
  <c r="AH374" i="2"/>
  <c r="AH431" i="2"/>
  <c r="AH515" i="2"/>
  <c r="AH537" i="2"/>
  <c r="AH577" i="2"/>
  <c r="AH656" i="2"/>
  <c r="AH691" i="2"/>
  <c r="AH713" i="2"/>
  <c r="AH117" i="2"/>
  <c r="AH187" i="2"/>
  <c r="AH263" i="2"/>
  <c r="AH271" i="2"/>
  <c r="AH298" i="2"/>
  <c r="AH328" i="2"/>
  <c r="AH445" i="2"/>
  <c r="AH502" i="2"/>
  <c r="AH572" i="2"/>
  <c r="AH578" i="2"/>
  <c r="AH827" i="2"/>
  <c r="AD664" i="2"/>
  <c r="AH583" i="2"/>
  <c r="AH795" i="2"/>
  <c r="AH86" i="2"/>
  <c r="AH115" i="2"/>
  <c r="AH153" i="2"/>
  <c r="AH165" i="2"/>
  <c r="AH186" i="2"/>
  <c r="AH225" i="2"/>
  <c r="AD244" i="2"/>
  <c r="AH291" i="2"/>
  <c r="AH304" i="2"/>
  <c r="AH396" i="2"/>
  <c r="AH401" i="2"/>
  <c r="AH430" i="2"/>
  <c r="AH435" i="2"/>
  <c r="AD454" i="2"/>
  <c r="AH473" i="2"/>
  <c r="AH514" i="2"/>
  <c r="AH610" i="2"/>
  <c r="AH649" i="2"/>
  <c r="AH716" i="2"/>
  <c r="AH745" i="2"/>
  <c r="AH750" i="2"/>
  <c r="AH817" i="2"/>
  <c r="AH851" i="2"/>
  <c r="AH856" i="2"/>
  <c r="AH648" i="2"/>
  <c r="AD34" i="2"/>
  <c r="AH53" i="2"/>
  <c r="AH94" i="2"/>
  <c r="AH292" i="2"/>
  <c r="AF343" i="2"/>
  <c r="AH402" i="2"/>
  <c r="AF448" i="2"/>
  <c r="AH507" i="2"/>
  <c r="AH547" i="2"/>
  <c r="AH605" i="2"/>
  <c r="AH711" i="2"/>
  <c r="AH751" i="2"/>
  <c r="AF833" i="2"/>
  <c r="AH830" i="2"/>
  <c r="AH857" i="2"/>
  <c r="AH269" i="2"/>
  <c r="AH446" i="2"/>
  <c r="AD728" i="2"/>
  <c r="AD133" i="2"/>
  <c r="AF238" i="2"/>
  <c r="AD553" i="2"/>
  <c r="AF623" i="2"/>
  <c r="AF728" i="2"/>
  <c r="AH330" i="2"/>
  <c r="AH850" i="2"/>
  <c r="AH49" i="2"/>
  <c r="AH82" i="2"/>
  <c r="AD168" i="2"/>
  <c r="AH259" i="2"/>
  <c r="AH305" i="2"/>
  <c r="AH369" i="2"/>
  <c r="AH397" i="2"/>
  <c r="AH436" i="2"/>
  <c r="AH573" i="2"/>
  <c r="AH683" i="2"/>
  <c r="AF763" i="2"/>
  <c r="AH785" i="2"/>
  <c r="AD804" i="2"/>
  <c r="AH852" i="2"/>
  <c r="AH47" i="2"/>
  <c r="AH224" i="2"/>
  <c r="AH395" i="2"/>
  <c r="AH116" i="2"/>
  <c r="AH155" i="2"/>
  <c r="AD273" i="2"/>
  <c r="AH306" i="2"/>
  <c r="AH339" i="2"/>
  <c r="AH398" i="2"/>
  <c r="AD483" i="2"/>
  <c r="AH481" i="2"/>
  <c r="AH503" i="2"/>
  <c r="AH536" i="2"/>
  <c r="AH548" i="2"/>
  <c r="AH619" i="2"/>
  <c r="AH725" i="2"/>
  <c r="AH747" i="2"/>
  <c r="AH824" i="2"/>
  <c r="AH853" i="2"/>
  <c r="AD833" i="2"/>
  <c r="AD238" i="2"/>
  <c r="AF483" i="2"/>
  <c r="AF658" i="2"/>
  <c r="AF63" i="2"/>
  <c r="AD69" i="2"/>
  <c r="AH96" i="2"/>
  <c r="AH123" i="2"/>
  <c r="AH151" i="2"/>
  <c r="AH194" i="2"/>
  <c r="AH294" i="2"/>
  <c r="AH299" i="2"/>
  <c r="AD314" i="2"/>
  <c r="AH333" i="2"/>
  <c r="AH404" i="2"/>
  <c r="AH411" i="2"/>
  <c r="AH477" i="2"/>
  <c r="AH542" i="2"/>
  <c r="AD693" i="2"/>
  <c r="AH760" i="2"/>
  <c r="AH866" i="2"/>
  <c r="AH84" i="2"/>
  <c r="AH222" i="2"/>
  <c r="AH261" i="2"/>
  <c r="AH302" i="2"/>
  <c r="AH373" i="2"/>
  <c r="AD384" i="2"/>
  <c r="AD524" i="2"/>
  <c r="AH575" i="2"/>
  <c r="AH613" i="2"/>
  <c r="AH675" i="2"/>
  <c r="AH687" i="2"/>
  <c r="AD699" i="2"/>
  <c r="AH719" i="2"/>
  <c r="AH761" i="2"/>
  <c r="AH787" i="2"/>
  <c r="AH820" i="2"/>
  <c r="AD839" i="2"/>
  <c r="AD874" i="2"/>
  <c r="AD104" i="2"/>
  <c r="AF553" i="2"/>
  <c r="AD658" i="2"/>
  <c r="AD734" i="2"/>
  <c r="AH92" i="2"/>
  <c r="AH119" i="2"/>
  <c r="AH190" i="2"/>
  <c r="AH229" i="2"/>
  <c r="AH257" i="2"/>
  <c r="AD308" i="2"/>
  <c r="AH295" i="2"/>
  <c r="AH334" i="2"/>
  <c r="AH367" i="2"/>
  <c r="AH400" i="2"/>
  <c r="AH407" i="2"/>
  <c r="AH500" i="2"/>
  <c r="AD588" i="2"/>
  <c r="AH614" i="2"/>
  <c r="AH655" i="2"/>
  <c r="AH681" i="2"/>
  <c r="AH722" i="2"/>
  <c r="AH749" i="2"/>
  <c r="AH754" i="2"/>
  <c r="AD769" i="2"/>
  <c r="AH783" i="2"/>
  <c r="AH821" i="2"/>
  <c r="AD868" i="2"/>
  <c r="AH855" i="2"/>
  <c r="AH862" i="2"/>
  <c r="AF308" i="2"/>
  <c r="AD798" i="2"/>
  <c r="AH326" i="2"/>
  <c r="AF378" i="2"/>
  <c r="AH538" i="2"/>
  <c r="AD623" i="2"/>
  <c r="AH640" i="2"/>
  <c r="AH746" i="2"/>
  <c r="AF798" i="2"/>
  <c r="AH363" i="2"/>
  <c r="AD448" i="2"/>
  <c r="AH465" i="2"/>
  <c r="AH571" i="2"/>
  <c r="AH220" i="2"/>
  <c r="AH290" i="2"/>
  <c r="AH710" i="2"/>
  <c r="AH816" i="2"/>
  <c r="AD98" i="2"/>
  <c r="AF273" i="2"/>
  <c r="AD518" i="2"/>
  <c r="AF693" i="2"/>
  <c r="AD343" i="2"/>
  <c r="AD763" i="2"/>
  <c r="AD413" i="2"/>
  <c r="AF588" i="2"/>
  <c r="AH274" i="2"/>
  <c r="AH279" i="2"/>
  <c r="AH281" i="2"/>
  <c r="AH519" i="2"/>
  <c r="AH524" i="2"/>
  <c r="AH526" i="2"/>
  <c r="AH414" i="2"/>
  <c r="AH419" i="2"/>
  <c r="AH421" i="2"/>
  <c r="AH449" i="2"/>
  <c r="AH454" i="2"/>
  <c r="AH456" i="2"/>
  <c r="AH834" i="2"/>
  <c r="AH839" i="2"/>
  <c r="AH841" i="2"/>
  <c r="AH659" i="2"/>
  <c r="AH664" i="2"/>
  <c r="AH666" i="2"/>
  <c r="AH554" i="2"/>
  <c r="AH559" i="2"/>
  <c r="AH561" i="2"/>
  <c r="AH484" i="2"/>
  <c r="AH489" i="2"/>
  <c r="AH491" i="2"/>
  <c r="AH799" i="2"/>
  <c r="AH804" i="2"/>
  <c r="AH806" i="2"/>
  <c r="AH869" i="2"/>
  <c r="AH874" i="2"/>
  <c r="AH876" i="2"/>
  <c r="AH624" i="2"/>
  <c r="AH629" i="2"/>
  <c r="AH631" i="2"/>
  <c r="AH729" i="2"/>
  <c r="AH734" i="2"/>
  <c r="AH736" i="2"/>
  <c r="AH309" i="2"/>
  <c r="AH314" i="2"/>
  <c r="AH316" i="2"/>
  <c r="AH694" i="2"/>
  <c r="AH239" i="2"/>
  <c r="AH244" i="2"/>
  <c r="AH246" i="2"/>
  <c r="AH589" i="2"/>
  <c r="AH594" i="2"/>
  <c r="AH596" i="2"/>
  <c r="AH379" i="2"/>
  <c r="AH384" i="2"/>
  <c r="AH386" i="2"/>
  <c r="AH764" i="2"/>
  <c r="AH769" i="2"/>
  <c r="AH771" i="2"/>
  <c r="AH344" i="2"/>
  <c r="AN780" i="2"/>
  <c r="H32" i="5"/>
  <c r="AN465" i="2"/>
  <c r="H23" i="5"/>
  <c r="AN360" i="2"/>
  <c r="H20" i="5"/>
  <c r="AN570" i="2"/>
  <c r="H26" i="5"/>
  <c r="AN220" i="2"/>
  <c r="H16" i="5"/>
  <c r="AN535" i="2"/>
  <c r="H25" i="5"/>
  <c r="AN745" i="2"/>
  <c r="H31" i="5"/>
  <c r="AN640" i="2"/>
  <c r="H28" i="5"/>
  <c r="AN290" i="2"/>
  <c r="H18" i="5"/>
  <c r="AN815" i="2"/>
  <c r="H33" i="5"/>
  <c r="AN710" i="2"/>
  <c r="H30" i="5"/>
  <c r="AN605" i="2"/>
  <c r="H27" i="5"/>
  <c r="AN850" i="2"/>
  <c r="H34" i="5"/>
  <c r="AN500" i="2"/>
  <c r="H24" i="5"/>
  <c r="AN430" i="2"/>
  <c r="H22" i="5"/>
  <c r="AN395" i="2"/>
  <c r="H21" i="5"/>
  <c r="AN255" i="2"/>
  <c r="H17" i="5"/>
  <c r="AH699" i="2"/>
  <c r="AH701" i="2"/>
  <c r="AH349" i="2"/>
  <c r="AH351" i="2"/>
  <c r="AN325" i="2"/>
  <c r="H19" i="5"/>
  <c r="AN675" i="2"/>
  <c r="H29" i="5"/>
  <c r="J6" i="5"/>
  <c r="F6" i="5"/>
  <c r="C6" i="5"/>
  <c r="S873" i="2"/>
  <c r="S872" i="2"/>
  <c r="S871" i="2"/>
  <c r="H873" i="2"/>
  <c r="H872" i="2"/>
  <c r="H871" i="2"/>
  <c r="S838" i="2"/>
  <c r="S837" i="2"/>
  <c r="S836" i="2"/>
  <c r="H838" i="2"/>
  <c r="H837" i="2"/>
  <c r="H836" i="2"/>
  <c r="S803" i="2"/>
  <c r="S802" i="2"/>
  <c r="S801" i="2"/>
  <c r="H803" i="2"/>
  <c r="H802" i="2"/>
  <c r="H801" i="2"/>
  <c r="S768" i="2"/>
  <c r="S767" i="2"/>
  <c r="S766" i="2"/>
  <c r="H768" i="2"/>
  <c r="H767" i="2"/>
  <c r="H766" i="2"/>
  <c r="S733" i="2"/>
  <c r="S732" i="2"/>
  <c r="S731" i="2"/>
  <c r="H733" i="2"/>
  <c r="H732" i="2"/>
  <c r="H731" i="2"/>
  <c r="S698" i="2"/>
  <c r="S697" i="2"/>
  <c r="S696" i="2"/>
  <c r="H698" i="2"/>
  <c r="H697" i="2"/>
  <c r="H696" i="2"/>
  <c r="S663" i="2"/>
  <c r="S662" i="2"/>
  <c r="S661" i="2"/>
  <c r="H663" i="2"/>
  <c r="H662" i="2"/>
  <c r="H661" i="2"/>
  <c r="S628" i="2"/>
  <c r="S627" i="2"/>
  <c r="S626" i="2"/>
  <c r="H628" i="2"/>
  <c r="H627" i="2"/>
  <c r="H626" i="2"/>
  <c r="S593" i="2"/>
  <c r="S592" i="2"/>
  <c r="S591" i="2"/>
  <c r="H593" i="2"/>
  <c r="H592" i="2"/>
  <c r="H591" i="2"/>
  <c r="S558" i="2"/>
  <c r="S557" i="2"/>
  <c r="S556" i="2"/>
  <c r="H558" i="2"/>
  <c r="H557" i="2"/>
  <c r="H556" i="2"/>
  <c r="S523" i="2"/>
  <c r="S522" i="2"/>
  <c r="S521" i="2"/>
  <c r="H523" i="2"/>
  <c r="H522" i="2"/>
  <c r="H521" i="2"/>
  <c r="S488" i="2"/>
  <c r="S487" i="2"/>
  <c r="S486" i="2"/>
  <c r="H488" i="2"/>
  <c r="H487" i="2"/>
  <c r="H486" i="2"/>
  <c r="S453" i="2"/>
  <c r="S452" i="2"/>
  <c r="S451" i="2"/>
  <c r="H453" i="2"/>
  <c r="H452" i="2"/>
  <c r="H451" i="2"/>
  <c r="S418" i="2"/>
  <c r="S417" i="2"/>
  <c r="S416" i="2"/>
  <c r="H418" i="2"/>
  <c r="H417" i="2"/>
  <c r="H416" i="2"/>
  <c r="S383" i="2"/>
  <c r="S382" i="2"/>
  <c r="S381" i="2"/>
  <c r="H383" i="2"/>
  <c r="H382" i="2"/>
  <c r="H381" i="2"/>
  <c r="S348" i="2"/>
  <c r="S347" i="2"/>
  <c r="S346" i="2"/>
  <c r="H348" i="2"/>
  <c r="H347" i="2"/>
  <c r="H346" i="2"/>
  <c r="S313" i="2"/>
  <c r="S312" i="2"/>
  <c r="S311" i="2"/>
  <c r="H313" i="2"/>
  <c r="H312" i="2"/>
  <c r="H311" i="2"/>
  <c r="S278" i="2"/>
  <c r="S277" i="2"/>
  <c r="S276" i="2"/>
  <c r="H278" i="2"/>
  <c r="H277" i="2"/>
  <c r="H276" i="2"/>
  <c r="S243" i="2"/>
  <c r="S242" i="2"/>
  <c r="S241" i="2"/>
  <c r="H243" i="2"/>
  <c r="H242" i="2"/>
  <c r="H241" i="2"/>
  <c r="S208" i="2"/>
  <c r="S207" i="2"/>
  <c r="S206" i="2"/>
  <c r="H208" i="2"/>
  <c r="H207" i="2"/>
  <c r="H206" i="2"/>
  <c r="S173" i="2"/>
  <c r="S172" i="2"/>
  <c r="S171" i="2"/>
  <c r="H173" i="2"/>
  <c r="H172" i="2"/>
  <c r="H171" i="2"/>
  <c r="S138" i="2"/>
  <c r="S137" i="2"/>
  <c r="S136" i="2"/>
  <c r="H138" i="2"/>
  <c r="H137" i="2"/>
  <c r="H136" i="2"/>
  <c r="S103" i="2"/>
  <c r="S102" i="2"/>
  <c r="S101" i="2"/>
  <c r="H103" i="2"/>
  <c r="H102" i="2"/>
  <c r="H101" i="2"/>
  <c r="S68" i="2"/>
  <c r="S67" i="2"/>
  <c r="S66" i="2"/>
  <c r="H68" i="2"/>
  <c r="H67" i="2"/>
  <c r="H66" i="2"/>
  <c r="S33" i="2"/>
  <c r="S32" i="2"/>
  <c r="S31" i="2"/>
  <c r="H629" i="2"/>
  <c r="H349" i="2"/>
  <c r="S419" i="2"/>
  <c r="H69" i="2"/>
  <c r="H769" i="2"/>
  <c r="S489" i="2"/>
  <c r="S839" i="2"/>
  <c r="S209" i="2"/>
  <c r="S279" i="2"/>
  <c r="H104" i="2"/>
  <c r="S174" i="2"/>
  <c r="S314" i="2"/>
  <c r="H559" i="2"/>
  <c r="S769" i="2"/>
  <c r="S559" i="2"/>
  <c r="S594" i="2"/>
  <c r="S734" i="2"/>
  <c r="H664" i="2"/>
  <c r="S454" i="2"/>
  <c r="S874" i="2"/>
  <c r="S34" i="2"/>
  <c r="S69" i="2"/>
  <c r="S104" i="2"/>
  <c r="H174" i="2"/>
  <c r="S349" i="2"/>
  <c r="S384" i="2"/>
  <c r="S139" i="2"/>
  <c r="H244" i="2"/>
  <c r="H279" i="2"/>
  <c r="H314" i="2"/>
  <c r="S524" i="2"/>
  <c r="H699" i="2"/>
  <c r="H734" i="2"/>
  <c r="S804" i="2"/>
  <c r="H419" i="2"/>
  <c r="H454" i="2"/>
  <c r="H489" i="2"/>
  <c r="S629" i="2"/>
  <c r="S664" i="2"/>
  <c r="H804" i="2"/>
  <c r="H839" i="2"/>
  <c r="H874" i="2"/>
  <c r="H139" i="2"/>
  <c r="H209" i="2"/>
  <c r="S244" i="2"/>
  <c r="H384" i="2"/>
  <c r="H524" i="2"/>
  <c r="H594" i="2"/>
  <c r="S699" i="2"/>
  <c r="C8" i="5"/>
  <c r="D8" i="5"/>
  <c r="E8" i="5"/>
  <c r="F8" i="5"/>
  <c r="G8" i="5"/>
  <c r="B8" i="5"/>
  <c r="Q2" i="2"/>
  <c r="U866" i="2"/>
  <c r="S866" i="2"/>
  <c r="J866" i="2"/>
  <c r="H866" i="2"/>
  <c r="U865" i="2"/>
  <c r="S865" i="2"/>
  <c r="J865" i="2"/>
  <c r="H865" i="2"/>
  <c r="U864" i="2"/>
  <c r="S864" i="2"/>
  <c r="J864" i="2"/>
  <c r="H864" i="2"/>
  <c r="U863" i="2"/>
  <c r="S863" i="2"/>
  <c r="J863" i="2"/>
  <c r="H863" i="2"/>
  <c r="U862" i="2"/>
  <c r="S862" i="2"/>
  <c r="J862" i="2"/>
  <c r="H862" i="2"/>
  <c r="U859" i="2"/>
  <c r="S859" i="2"/>
  <c r="J859" i="2"/>
  <c r="H859" i="2"/>
  <c r="U858" i="2"/>
  <c r="S858" i="2"/>
  <c r="J858" i="2"/>
  <c r="H858" i="2"/>
  <c r="U857" i="2"/>
  <c r="S857" i="2"/>
  <c r="J857" i="2"/>
  <c r="H857" i="2"/>
  <c r="U856" i="2"/>
  <c r="S856" i="2"/>
  <c r="J856" i="2"/>
  <c r="H856" i="2"/>
  <c r="U855" i="2"/>
  <c r="S855" i="2"/>
  <c r="J855" i="2"/>
  <c r="H855" i="2"/>
  <c r="U854" i="2"/>
  <c r="S854" i="2"/>
  <c r="J854" i="2"/>
  <c r="H854" i="2"/>
  <c r="U853" i="2"/>
  <c r="S853" i="2"/>
  <c r="J853" i="2"/>
  <c r="H853" i="2"/>
  <c r="U852" i="2"/>
  <c r="S852" i="2"/>
  <c r="J852" i="2"/>
  <c r="H852" i="2"/>
  <c r="U851" i="2"/>
  <c r="S851" i="2"/>
  <c r="J851" i="2"/>
  <c r="H851" i="2"/>
  <c r="U850" i="2"/>
  <c r="S850" i="2"/>
  <c r="J850" i="2"/>
  <c r="H850" i="2"/>
  <c r="U831" i="2"/>
  <c r="S831" i="2"/>
  <c r="J831" i="2"/>
  <c r="H831" i="2"/>
  <c r="U830" i="2"/>
  <c r="S830" i="2"/>
  <c r="J830" i="2"/>
  <c r="H830" i="2"/>
  <c r="U829" i="2"/>
  <c r="S829" i="2"/>
  <c r="J829" i="2"/>
  <c r="H829" i="2"/>
  <c r="U828" i="2"/>
  <c r="S828" i="2"/>
  <c r="J828" i="2"/>
  <c r="H828" i="2"/>
  <c r="U827" i="2"/>
  <c r="S827" i="2"/>
  <c r="J827" i="2"/>
  <c r="H827" i="2"/>
  <c r="U824" i="2"/>
  <c r="S824" i="2"/>
  <c r="J824" i="2"/>
  <c r="H824" i="2"/>
  <c r="U823" i="2"/>
  <c r="S823" i="2"/>
  <c r="J823" i="2"/>
  <c r="H823" i="2"/>
  <c r="U822" i="2"/>
  <c r="S822" i="2"/>
  <c r="J822" i="2"/>
  <c r="H822" i="2"/>
  <c r="U821" i="2"/>
  <c r="S821" i="2"/>
  <c r="J821" i="2"/>
  <c r="H821" i="2"/>
  <c r="U820" i="2"/>
  <c r="S820" i="2"/>
  <c r="J820" i="2"/>
  <c r="H820" i="2"/>
  <c r="U819" i="2"/>
  <c r="S819" i="2"/>
  <c r="J819" i="2"/>
  <c r="H819" i="2"/>
  <c r="U818" i="2"/>
  <c r="S818" i="2"/>
  <c r="J818" i="2"/>
  <c r="H818" i="2"/>
  <c r="U817" i="2"/>
  <c r="S817" i="2"/>
  <c r="J817" i="2"/>
  <c r="H817" i="2"/>
  <c r="U816" i="2"/>
  <c r="S816" i="2"/>
  <c r="J816" i="2"/>
  <c r="H816" i="2"/>
  <c r="U815" i="2"/>
  <c r="S815" i="2"/>
  <c r="J815" i="2"/>
  <c r="H815" i="2"/>
  <c r="U796" i="2"/>
  <c r="S796" i="2"/>
  <c r="J796" i="2"/>
  <c r="H796" i="2"/>
  <c r="U795" i="2"/>
  <c r="S795" i="2"/>
  <c r="J795" i="2"/>
  <c r="H795" i="2"/>
  <c r="U794" i="2"/>
  <c r="S794" i="2"/>
  <c r="J794" i="2"/>
  <c r="H794" i="2"/>
  <c r="U793" i="2"/>
  <c r="S793" i="2"/>
  <c r="J793" i="2"/>
  <c r="H793" i="2"/>
  <c r="U792" i="2"/>
  <c r="S792" i="2"/>
  <c r="J792" i="2"/>
  <c r="H792" i="2"/>
  <c r="U789" i="2"/>
  <c r="S789" i="2"/>
  <c r="J789" i="2"/>
  <c r="H789" i="2"/>
  <c r="U788" i="2"/>
  <c r="S788" i="2"/>
  <c r="J788" i="2"/>
  <c r="H788" i="2"/>
  <c r="U787" i="2"/>
  <c r="S787" i="2"/>
  <c r="J787" i="2"/>
  <c r="H787" i="2"/>
  <c r="U786" i="2"/>
  <c r="S786" i="2"/>
  <c r="J786" i="2"/>
  <c r="H786" i="2"/>
  <c r="U785" i="2"/>
  <c r="S785" i="2"/>
  <c r="J785" i="2"/>
  <c r="H785" i="2"/>
  <c r="U784" i="2"/>
  <c r="S784" i="2"/>
  <c r="J784" i="2"/>
  <c r="H784" i="2"/>
  <c r="U783" i="2"/>
  <c r="S783" i="2"/>
  <c r="J783" i="2"/>
  <c r="H783" i="2"/>
  <c r="U782" i="2"/>
  <c r="S782" i="2"/>
  <c r="J782" i="2"/>
  <c r="H782" i="2"/>
  <c r="U781" i="2"/>
  <c r="S781" i="2"/>
  <c r="J781" i="2"/>
  <c r="H781" i="2"/>
  <c r="U780" i="2"/>
  <c r="S780" i="2"/>
  <c r="J780" i="2"/>
  <c r="H780" i="2"/>
  <c r="U761" i="2"/>
  <c r="S761" i="2"/>
  <c r="J761" i="2"/>
  <c r="H761" i="2"/>
  <c r="U760" i="2"/>
  <c r="S760" i="2"/>
  <c r="J760" i="2"/>
  <c r="H760" i="2"/>
  <c r="U759" i="2"/>
  <c r="S759" i="2"/>
  <c r="J759" i="2"/>
  <c r="H759" i="2"/>
  <c r="U758" i="2"/>
  <c r="S758" i="2"/>
  <c r="J758" i="2"/>
  <c r="H758" i="2"/>
  <c r="U757" i="2"/>
  <c r="S757" i="2"/>
  <c r="J757" i="2"/>
  <c r="H757" i="2"/>
  <c r="U754" i="2"/>
  <c r="S754" i="2"/>
  <c r="J754" i="2"/>
  <c r="H754" i="2"/>
  <c r="U753" i="2"/>
  <c r="S753" i="2"/>
  <c r="J753" i="2"/>
  <c r="H753" i="2"/>
  <c r="U752" i="2"/>
  <c r="S752" i="2"/>
  <c r="J752" i="2"/>
  <c r="H752" i="2"/>
  <c r="U751" i="2"/>
  <c r="S751" i="2"/>
  <c r="J751" i="2"/>
  <c r="H751" i="2"/>
  <c r="U750" i="2"/>
  <c r="S750" i="2"/>
  <c r="J750" i="2"/>
  <c r="H750" i="2"/>
  <c r="U749" i="2"/>
  <c r="S749" i="2"/>
  <c r="J749" i="2"/>
  <c r="H749" i="2"/>
  <c r="U748" i="2"/>
  <c r="S748" i="2"/>
  <c r="J748" i="2"/>
  <c r="H748" i="2"/>
  <c r="U747" i="2"/>
  <c r="S747" i="2"/>
  <c r="J747" i="2"/>
  <c r="H747" i="2"/>
  <c r="U746" i="2"/>
  <c r="S746" i="2"/>
  <c r="J746" i="2"/>
  <c r="H746" i="2"/>
  <c r="U745" i="2"/>
  <c r="S745" i="2"/>
  <c r="J745" i="2"/>
  <c r="H745" i="2"/>
  <c r="U726" i="2"/>
  <c r="S726" i="2"/>
  <c r="J726" i="2"/>
  <c r="H726" i="2"/>
  <c r="U725" i="2"/>
  <c r="S725" i="2"/>
  <c r="J725" i="2"/>
  <c r="H725" i="2"/>
  <c r="U724" i="2"/>
  <c r="S724" i="2"/>
  <c r="J724" i="2"/>
  <c r="H724" i="2"/>
  <c r="U723" i="2"/>
  <c r="S723" i="2"/>
  <c r="J723" i="2"/>
  <c r="H723" i="2"/>
  <c r="U722" i="2"/>
  <c r="S722" i="2"/>
  <c r="J722" i="2"/>
  <c r="H722" i="2"/>
  <c r="U719" i="2"/>
  <c r="S719" i="2"/>
  <c r="J719" i="2"/>
  <c r="H719" i="2"/>
  <c r="U718" i="2"/>
  <c r="S718" i="2"/>
  <c r="J718" i="2"/>
  <c r="H718" i="2"/>
  <c r="U717" i="2"/>
  <c r="S717" i="2"/>
  <c r="J717" i="2"/>
  <c r="H717" i="2"/>
  <c r="U716" i="2"/>
  <c r="S716" i="2"/>
  <c r="J716" i="2"/>
  <c r="H716" i="2"/>
  <c r="U715" i="2"/>
  <c r="S715" i="2"/>
  <c r="J715" i="2"/>
  <c r="H715" i="2"/>
  <c r="U714" i="2"/>
  <c r="S714" i="2"/>
  <c r="J714" i="2"/>
  <c r="H714" i="2"/>
  <c r="U713" i="2"/>
  <c r="S713" i="2"/>
  <c r="J713" i="2"/>
  <c r="H713" i="2"/>
  <c r="U712" i="2"/>
  <c r="S712" i="2"/>
  <c r="J712" i="2"/>
  <c r="H712" i="2"/>
  <c r="U711" i="2"/>
  <c r="S711" i="2"/>
  <c r="J711" i="2"/>
  <c r="H711" i="2"/>
  <c r="U710" i="2"/>
  <c r="S710" i="2"/>
  <c r="J710" i="2"/>
  <c r="H710" i="2"/>
  <c r="U691" i="2"/>
  <c r="S691" i="2"/>
  <c r="J691" i="2"/>
  <c r="H691" i="2"/>
  <c r="U690" i="2"/>
  <c r="S690" i="2"/>
  <c r="J690" i="2"/>
  <c r="H690" i="2"/>
  <c r="U689" i="2"/>
  <c r="S689" i="2"/>
  <c r="J689" i="2"/>
  <c r="H689" i="2"/>
  <c r="U688" i="2"/>
  <c r="S688" i="2"/>
  <c r="J688" i="2"/>
  <c r="H688" i="2"/>
  <c r="U687" i="2"/>
  <c r="S687" i="2"/>
  <c r="J687" i="2"/>
  <c r="H687" i="2"/>
  <c r="U684" i="2"/>
  <c r="S684" i="2"/>
  <c r="J684" i="2"/>
  <c r="H684" i="2"/>
  <c r="U683" i="2"/>
  <c r="S683" i="2"/>
  <c r="J683" i="2"/>
  <c r="H683" i="2"/>
  <c r="U682" i="2"/>
  <c r="S682" i="2"/>
  <c r="J682" i="2"/>
  <c r="H682" i="2"/>
  <c r="U681" i="2"/>
  <c r="S681" i="2"/>
  <c r="J681" i="2"/>
  <c r="H681" i="2"/>
  <c r="U680" i="2"/>
  <c r="S680" i="2"/>
  <c r="J680" i="2"/>
  <c r="H680" i="2"/>
  <c r="U679" i="2"/>
  <c r="S679" i="2"/>
  <c r="J679" i="2"/>
  <c r="H679" i="2"/>
  <c r="U678" i="2"/>
  <c r="S678" i="2"/>
  <c r="J678" i="2"/>
  <c r="H678" i="2"/>
  <c r="U677" i="2"/>
  <c r="S677" i="2"/>
  <c r="J677" i="2"/>
  <c r="H677" i="2"/>
  <c r="U676" i="2"/>
  <c r="S676" i="2"/>
  <c r="J676" i="2"/>
  <c r="H676" i="2"/>
  <c r="U675" i="2"/>
  <c r="S675" i="2"/>
  <c r="J675" i="2"/>
  <c r="H675" i="2"/>
  <c r="U656" i="2"/>
  <c r="S656" i="2"/>
  <c r="J656" i="2"/>
  <c r="H656" i="2"/>
  <c r="U655" i="2"/>
  <c r="S655" i="2"/>
  <c r="J655" i="2"/>
  <c r="H655" i="2"/>
  <c r="U654" i="2"/>
  <c r="S654" i="2"/>
  <c r="J654" i="2"/>
  <c r="H654" i="2"/>
  <c r="U653" i="2"/>
  <c r="S653" i="2"/>
  <c r="J653" i="2"/>
  <c r="H653" i="2"/>
  <c r="U652" i="2"/>
  <c r="S652" i="2"/>
  <c r="J652" i="2"/>
  <c r="H652" i="2"/>
  <c r="U649" i="2"/>
  <c r="S649" i="2"/>
  <c r="J649" i="2"/>
  <c r="H649" i="2"/>
  <c r="U648" i="2"/>
  <c r="S648" i="2"/>
  <c r="J648" i="2"/>
  <c r="H648" i="2"/>
  <c r="U647" i="2"/>
  <c r="S647" i="2"/>
  <c r="J647" i="2"/>
  <c r="H647" i="2"/>
  <c r="U646" i="2"/>
  <c r="S646" i="2"/>
  <c r="J646" i="2"/>
  <c r="H646" i="2"/>
  <c r="U645" i="2"/>
  <c r="S645" i="2"/>
  <c r="J645" i="2"/>
  <c r="H645" i="2"/>
  <c r="U644" i="2"/>
  <c r="S644" i="2"/>
  <c r="J644" i="2"/>
  <c r="H644" i="2"/>
  <c r="U643" i="2"/>
  <c r="S643" i="2"/>
  <c r="J643" i="2"/>
  <c r="H643" i="2"/>
  <c r="U642" i="2"/>
  <c r="S642" i="2"/>
  <c r="J642" i="2"/>
  <c r="H642" i="2"/>
  <c r="U641" i="2"/>
  <c r="S641" i="2"/>
  <c r="J641" i="2"/>
  <c r="H641" i="2"/>
  <c r="U640" i="2"/>
  <c r="S640" i="2"/>
  <c r="J640" i="2"/>
  <c r="H640" i="2"/>
  <c r="U621" i="2"/>
  <c r="S621" i="2"/>
  <c r="J621" i="2"/>
  <c r="H621" i="2"/>
  <c r="U620" i="2"/>
  <c r="S620" i="2"/>
  <c r="J620" i="2"/>
  <c r="H620" i="2"/>
  <c r="U619" i="2"/>
  <c r="S619" i="2"/>
  <c r="J619" i="2"/>
  <c r="H619" i="2"/>
  <c r="U618" i="2"/>
  <c r="S618" i="2"/>
  <c r="J618" i="2"/>
  <c r="H618" i="2"/>
  <c r="U617" i="2"/>
  <c r="S617" i="2"/>
  <c r="J617" i="2"/>
  <c r="H617" i="2"/>
  <c r="U614" i="2"/>
  <c r="S614" i="2"/>
  <c r="J614" i="2"/>
  <c r="H614" i="2"/>
  <c r="U613" i="2"/>
  <c r="S613" i="2"/>
  <c r="J613" i="2"/>
  <c r="H613" i="2"/>
  <c r="U612" i="2"/>
  <c r="S612" i="2"/>
  <c r="J612" i="2"/>
  <c r="H612" i="2"/>
  <c r="U611" i="2"/>
  <c r="S611" i="2"/>
  <c r="J611" i="2"/>
  <c r="H611" i="2"/>
  <c r="U610" i="2"/>
  <c r="S610" i="2"/>
  <c r="J610" i="2"/>
  <c r="H610" i="2"/>
  <c r="U609" i="2"/>
  <c r="S609" i="2"/>
  <c r="J609" i="2"/>
  <c r="H609" i="2"/>
  <c r="U608" i="2"/>
  <c r="S608" i="2"/>
  <c r="J608" i="2"/>
  <c r="H608" i="2"/>
  <c r="U607" i="2"/>
  <c r="S607" i="2"/>
  <c r="J607" i="2"/>
  <c r="H607" i="2"/>
  <c r="U606" i="2"/>
  <c r="S606" i="2"/>
  <c r="J606" i="2"/>
  <c r="H606" i="2"/>
  <c r="U605" i="2"/>
  <c r="S605" i="2"/>
  <c r="J605" i="2"/>
  <c r="H605" i="2"/>
  <c r="U586" i="2"/>
  <c r="S586" i="2"/>
  <c r="J586" i="2"/>
  <c r="H586" i="2"/>
  <c r="U585" i="2"/>
  <c r="S585" i="2"/>
  <c r="J585" i="2"/>
  <c r="H585" i="2"/>
  <c r="U584" i="2"/>
  <c r="S584" i="2"/>
  <c r="J584" i="2"/>
  <c r="H584" i="2"/>
  <c r="U583" i="2"/>
  <c r="S583" i="2"/>
  <c r="J583" i="2"/>
  <c r="H583" i="2"/>
  <c r="U582" i="2"/>
  <c r="S582" i="2"/>
  <c r="J582" i="2"/>
  <c r="H582" i="2"/>
  <c r="U579" i="2"/>
  <c r="S579" i="2"/>
  <c r="J579" i="2"/>
  <c r="H579" i="2"/>
  <c r="U578" i="2"/>
  <c r="S578" i="2"/>
  <c r="J578" i="2"/>
  <c r="H578" i="2"/>
  <c r="U577" i="2"/>
  <c r="S577" i="2"/>
  <c r="J577" i="2"/>
  <c r="H577" i="2"/>
  <c r="U576" i="2"/>
  <c r="S576" i="2"/>
  <c r="J576" i="2"/>
  <c r="H576" i="2"/>
  <c r="U575" i="2"/>
  <c r="S575" i="2"/>
  <c r="J575" i="2"/>
  <c r="H575" i="2"/>
  <c r="U574" i="2"/>
  <c r="S574" i="2"/>
  <c r="J574" i="2"/>
  <c r="H574" i="2"/>
  <c r="U573" i="2"/>
  <c r="S573" i="2"/>
  <c r="J573" i="2"/>
  <c r="H573" i="2"/>
  <c r="U572" i="2"/>
  <c r="S572" i="2"/>
  <c r="J572" i="2"/>
  <c r="H572" i="2"/>
  <c r="U571" i="2"/>
  <c r="S571" i="2"/>
  <c r="J571" i="2"/>
  <c r="H571" i="2"/>
  <c r="U570" i="2"/>
  <c r="S570" i="2"/>
  <c r="J570" i="2"/>
  <c r="H570" i="2"/>
  <c r="U551" i="2"/>
  <c r="S551" i="2"/>
  <c r="J551" i="2"/>
  <c r="H551" i="2"/>
  <c r="U550" i="2"/>
  <c r="S550" i="2"/>
  <c r="J550" i="2"/>
  <c r="H550" i="2"/>
  <c r="U549" i="2"/>
  <c r="S549" i="2"/>
  <c r="J549" i="2"/>
  <c r="H549" i="2"/>
  <c r="U548" i="2"/>
  <c r="S548" i="2"/>
  <c r="J548" i="2"/>
  <c r="H548" i="2"/>
  <c r="U547" i="2"/>
  <c r="S547" i="2"/>
  <c r="J547" i="2"/>
  <c r="H547" i="2"/>
  <c r="U544" i="2"/>
  <c r="S544" i="2"/>
  <c r="J544" i="2"/>
  <c r="H544" i="2"/>
  <c r="U543" i="2"/>
  <c r="S543" i="2"/>
  <c r="J543" i="2"/>
  <c r="H543" i="2"/>
  <c r="U542" i="2"/>
  <c r="S542" i="2"/>
  <c r="J542" i="2"/>
  <c r="H542" i="2"/>
  <c r="U541" i="2"/>
  <c r="S541" i="2"/>
  <c r="J541" i="2"/>
  <c r="H541" i="2"/>
  <c r="U540" i="2"/>
  <c r="S540" i="2"/>
  <c r="J540" i="2"/>
  <c r="H540" i="2"/>
  <c r="U539" i="2"/>
  <c r="S539" i="2"/>
  <c r="J539" i="2"/>
  <c r="H539" i="2"/>
  <c r="U538" i="2"/>
  <c r="S538" i="2"/>
  <c r="J538" i="2"/>
  <c r="H538" i="2"/>
  <c r="U537" i="2"/>
  <c r="S537" i="2"/>
  <c r="J537" i="2"/>
  <c r="H537" i="2"/>
  <c r="U536" i="2"/>
  <c r="S536" i="2"/>
  <c r="J536" i="2"/>
  <c r="H536" i="2"/>
  <c r="U535" i="2"/>
  <c r="S535" i="2"/>
  <c r="J535" i="2"/>
  <c r="H535" i="2"/>
  <c r="U516" i="2"/>
  <c r="S516" i="2"/>
  <c r="J516" i="2"/>
  <c r="H516" i="2"/>
  <c r="U515" i="2"/>
  <c r="S515" i="2"/>
  <c r="J515" i="2"/>
  <c r="H515" i="2"/>
  <c r="U514" i="2"/>
  <c r="S514" i="2"/>
  <c r="J514" i="2"/>
  <c r="H514" i="2"/>
  <c r="U513" i="2"/>
  <c r="S513" i="2"/>
  <c r="J513" i="2"/>
  <c r="H513" i="2"/>
  <c r="U512" i="2"/>
  <c r="S512" i="2"/>
  <c r="J512" i="2"/>
  <c r="H512" i="2"/>
  <c r="U509" i="2"/>
  <c r="S509" i="2"/>
  <c r="J509" i="2"/>
  <c r="H509" i="2"/>
  <c r="U508" i="2"/>
  <c r="S508" i="2"/>
  <c r="J508" i="2"/>
  <c r="H508" i="2"/>
  <c r="U507" i="2"/>
  <c r="S507" i="2"/>
  <c r="J507" i="2"/>
  <c r="H507" i="2"/>
  <c r="U506" i="2"/>
  <c r="S506" i="2"/>
  <c r="J506" i="2"/>
  <c r="H506" i="2"/>
  <c r="U505" i="2"/>
  <c r="S505" i="2"/>
  <c r="J505" i="2"/>
  <c r="H505" i="2"/>
  <c r="U504" i="2"/>
  <c r="S504" i="2"/>
  <c r="J504" i="2"/>
  <c r="H504" i="2"/>
  <c r="U503" i="2"/>
  <c r="S503" i="2"/>
  <c r="J503" i="2"/>
  <c r="H503" i="2"/>
  <c r="U502" i="2"/>
  <c r="S502" i="2"/>
  <c r="J502" i="2"/>
  <c r="H502" i="2"/>
  <c r="U501" i="2"/>
  <c r="S501" i="2"/>
  <c r="J501" i="2"/>
  <c r="H501" i="2"/>
  <c r="U500" i="2"/>
  <c r="S500" i="2"/>
  <c r="J500" i="2"/>
  <c r="H500" i="2"/>
  <c r="U481" i="2"/>
  <c r="S481" i="2"/>
  <c r="J481" i="2"/>
  <c r="H481" i="2"/>
  <c r="U480" i="2"/>
  <c r="S480" i="2"/>
  <c r="J480" i="2"/>
  <c r="H480" i="2"/>
  <c r="U479" i="2"/>
  <c r="S479" i="2"/>
  <c r="J479" i="2"/>
  <c r="H479" i="2"/>
  <c r="U478" i="2"/>
  <c r="S478" i="2"/>
  <c r="J478" i="2"/>
  <c r="H478" i="2"/>
  <c r="U477" i="2"/>
  <c r="S477" i="2"/>
  <c r="J477" i="2"/>
  <c r="H477" i="2"/>
  <c r="U474" i="2"/>
  <c r="S474" i="2"/>
  <c r="J474" i="2"/>
  <c r="H474" i="2"/>
  <c r="U473" i="2"/>
  <c r="S473" i="2"/>
  <c r="J473" i="2"/>
  <c r="H473" i="2"/>
  <c r="U472" i="2"/>
  <c r="S472" i="2"/>
  <c r="J472" i="2"/>
  <c r="H472" i="2"/>
  <c r="U471" i="2"/>
  <c r="S471" i="2"/>
  <c r="J471" i="2"/>
  <c r="H471" i="2"/>
  <c r="U470" i="2"/>
  <c r="S470" i="2"/>
  <c r="J470" i="2"/>
  <c r="H470" i="2"/>
  <c r="U469" i="2"/>
  <c r="S469" i="2"/>
  <c r="J469" i="2"/>
  <c r="H469" i="2"/>
  <c r="U468" i="2"/>
  <c r="S468" i="2"/>
  <c r="J468" i="2"/>
  <c r="H468" i="2"/>
  <c r="U467" i="2"/>
  <c r="S467" i="2"/>
  <c r="J467" i="2"/>
  <c r="H467" i="2"/>
  <c r="U466" i="2"/>
  <c r="S466" i="2"/>
  <c r="J466" i="2"/>
  <c r="H466" i="2"/>
  <c r="U465" i="2"/>
  <c r="S465" i="2"/>
  <c r="J465" i="2"/>
  <c r="H465" i="2"/>
  <c r="U446" i="2"/>
  <c r="S446" i="2"/>
  <c r="J446" i="2"/>
  <c r="H446" i="2"/>
  <c r="U445" i="2"/>
  <c r="S445" i="2"/>
  <c r="J445" i="2"/>
  <c r="H445" i="2"/>
  <c r="U444" i="2"/>
  <c r="S444" i="2"/>
  <c r="J444" i="2"/>
  <c r="H444" i="2"/>
  <c r="U443" i="2"/>
  <c r="S443" i="2"/>
  <c r="J443" i="2"/>
  <c r="H443" i="2"/>
  <c r="U442" i="2"/>
  <c r="S442" i="2"/>
  <c r="J442" i="2"/>
  <c r="H442" i="2"/>
  <c r="U439" i="2"/>
  <c r="S439" i="2"/>
  <c r="J439" i="2"/>
  <c r="H439" i="2"/>
  <c r="U438" i="2"/>
  <c r="S438" i="2"/>
  <c r="J438" i="2"/>
  <c r="H438" i="2"/>
  <c r="U437" i="2"/>
  <c r="S437" i="2"/>
  <c r="J437" i="2"/>
  <c r="H437" i="2"/>
  <c r="U436" i="2"/>
  <c r="S436" i="2"/>
  <c r="J436" i="2"/>
  <c r="H436" i="2"/>
  <c r="U435" i="2"/>
  <c r="S435" i="2"/>
  <c r="J435" i="2"/>
  <c r="H435" i="2"/>
  <c r="U434" i="2"/>
  <c r="S434" i="2"/>
  <c r="J434" i="2"/>
  <c r="H434" i="2"/>
  <c r="U433" i="2"/>
  <c r="S433" i="2"/>
  <c r="J433" i="2"/>
  <c r="H433" i="2"/>
  <c r="U432" i="2"/>
  <c r="S432" i="2"/>
  <c r="J432" i="2"/>
  <c r="H432" i="2"/>
  <c r="U431" i="2"/>
  <c r="S431" i="2"/>
  <c r="J431" i="2"/>
  <c r="H431" i="2"/>
  <c r="U430" i="2"/>
  <c r="S430" i="2"/>
  <c r="J430" i="2"/>
  <c r="H430" i="2"/>
  <c r="U411" i="2"/>
  <c r="S411" i="2"/>
  <c r="J411" i="2"/>
  <c r="H411" i="2"/>
  <c r="U410" i="2"/>
  <c r="S410" i="2"/>
  <c r="J410" i="2"/>
  <c r="H410" i="2"/>
  <c r="U409" i="2"/>
  <c r="S409" i="2"/>
  <c r="J409" i="2"/>
  <c r="H409" i="2"/>
  <c r="U408" i="2"/>
  <c r="S408" i="2"/>
  <c r="J408" i="2"/>
  <c r="H408" i="2"/>
  <c r="U407" i="2"/>
  <c r="S407" i="2"/>
  <c r="J407" i="2"/>
  <c r="H407" i="2"/>
  <c r="U404" i="2"/>
  <c r="S404" i="2"/>
  <c r="J404" i="2"/>
  <c r="H404" i="2"/>
  <c r="U403" i="2"/>
  <c r="S403" i="2"/>
  <c r="J403" i="2"/>
  <c r="H403" i="2"/>
  <c r="U402" i="2"/>
  <c r="S402" i="2"/>
  <c r="J402" i="2"/>
  <c r="H402" i="2"/>
  <c r="U401" i="2"/>
  <c r="S401" i="2"/>
  <c r="J401" i="2"/>
  <c r="H401" i="2"/>
  <c r="U400" i="2"/>
  <c r="S400" i="2"/>
  <c r="J400" i="2"/>
  <c r="H400" i="2"/>
  <c r="U399" i="2"/>
  <c r="S399" i="2"/>
  <c r="J399" i="2"/>
  <c r="H399" i="2"/>
  <c r="U398" i="2"/>
  <c r="S398" i="2"/>
  <c r="J398" i="2"/>
  <c r="H398" i="2"/>
  <c r="U397" i="2"/>
  <c r="S397" i="2"/>
  <c r="J397" i="2"/>
  <c r="H397" i="2"/>
  <c r="U396" i="2"/>
  <c r="S396" i="2"/>
  <c r="J396" i="2"/>
  <c r="H396" i="2"/>
  <c r="U395" i="2"/>
  <c r="S395" i="2"/>
  <c r="J395" i="2"/>
  <c r="H395" i="2"/>
  <c r="U376" i="2"/>
  <c r="S376" i="2"/>
  <c r="J376" i="2"/>
  <c r="H376" i="2"/>
  <c r="U375" i="2"/>
  <c r="S375" i="2"/>
  <c r="J375" i="2"/>
  <c r="H375" i="2"/>
  <c r="U374" i="2"/>
  <c r="S374" i="2"/>
  <c r="J374" i="2"/>
  <c r="H374" i="2"/>
  <c r="U373" i="2"/>
  <c r="S373" i="2"/>
  <c r="J373" i="2"/>
  <c r="H373" i="2"/>
  <c r="U372" i="2"/>
  <c r="S372" i="2"/>
  <c r="J372" i="2"/>
  <c r="H372" i="2"/>
  <c r="U369" i="2"/>
  <c r="S369" i="2"/>
  <c r="J369" i="2"/>
  <c r="H369" i="2"/>
  <c r="U368" i="2"/>
  <c r="S368" i="2"/>
  <c r="J368" i="2"/>
  <c r="H368" i="2"/>
  <c r="U367" i="2"/>
  <c r="S367" i="2"/>
  <c r="J367" i="2"/>
  <c r="H367" i="2"/>
  <c r="U366" i="2"/>
  <c r="S366" i="2"/>
  <c r="J366" i="2"/>
  <c r="H366" i="2"/>
  <c r="U365" i="2"/>
  <c r="S365" i="2"/>
  <c r="J365" i="2"/>
  <c r="H365" i="2"/>
  <c r="U364" i="2"/>
  <c r="S364" i="2"/>
  <c r="J364" i="2"/>
  <c r="H364" i="2"/>
  <c r="U363" i="2"/>
  <c r="S363" i="2"/>
  <c r="J363" i="2"/>
  <c r="H363" i="2"/>
  <c r="U362" i="2"/>
  <c r="S362" i="2"/>
  <c r="J362" i="2"/>
  <c r="H362" i="2"/>
  <c r="U361" i="2"/>
  <c r="S361" i="2"/>
  <c r="J361" i="2"/>
  <c r="H361" i="2"/>
  <c r="U360" i="2"/>
  <c r="S360" i="2"/>
  <c r="J360" i="2"/>
  <c r="H360" i="2"/>
  <c r="U341" i="2"/>
  <c r="S341" i="2"/>
  <c r="J341" i="2"/>
  <c r="H341" i="2"/>
  <c r="U340" i="2"/>
  <c r="S340" i="2"/>
  <c r="J340" i="2"/>
  <c r="H340" i="2"/>
  <c r="U339" i="2"/>
  <c r="S339" i="2"/>
  <c r="J339" i="2"/>
  <c r="H339" i="2"/>
  <c r="U338" i="2"/>
  <c r="S338" i="2"/>
  <c r="J338" i="2"/>
  <c r="H338" i="2"/>
  <c r="U337" i="2"/>
  <c r="S337" i="2"/>
  <c r="J337" i="2"/>
  <c r="H337" i="2"/>
  <c r="U334" i="2"/>
  <c r="S334" i="2"/>
  <c r="J334" i="2"/>
  <c r="H334" i="2"/>
  <c r="U333" i="2"/>
  <c r="S333" i="2"/>
  <c r="J333" i="2"/>
  <c r="H333" i="2"/>
  <c r="U332" i="2"/>
  <c r="S332" i="2"/>
  <c r="J332" i="2"/>
  <c r="H332" i="2"/>
  <c r="U331" i="2"/>
  <c r="S331" i="2"/>
  <c r="J331" i="2"/>
  <c r="H331" i="2"/>
  <c r="U330" i="2"/>
  <c r="S330" i="2"/>
  <c r="J330" i="2"/>
  <c r="H330" i="2"/>
  <c r="U329" i="2"/>
  <c r="S329" i="2"/>
  <c r="J329" i="2"/>
  <c r="H329" i="2"/>
  <c r="U328" i="2"/>
  <c r="S328" i="2"/>
  <c r="J328" i="2"/>
  <c r="H328" i="2"/>
  <c r="U327" i="2"/>
  <c r="S327" i="2"/>
  <c r="J327" i="2"/>
  <c r="H327" i="2"/>
  <c r="U326" i="2"/>
  <c r="S326" i="2"/>
  <c r="J326" i="2"/>
  <c r="H326" i="2"/>
  <c r="U325" i="2"/>
  <c r="S325" i="2"/>
  <c r="J325" i="2"/>
  <c r="H325" i="2"/>
  <c r="U306" i="2"/>
  <c r="S306" i="2"/>
  <c r="J306" i="2"/>
  <c r="H306" i="2"/>
  <c r="U305" i="2"/>
  <c r="S305" i="2"/>
  <c r="J305" i="2"/>
  <c r="H305" i="2"/>
  <c r="U304" i="2"/>
  <c r="S304" i="2"/>
  <c r="J304" i="2"/>
  <c r="H304" i="2"/>
  <c r="U303" i="2"/>
  <c r="S303" i="2"/>
  <c r="J303" i="2"/>
  <c r="H303" i="2"/>
  <c r="U302" i="2"/>
  <c r="S302" i="2"/>
  <c r="J302" i="2"/>
  <c r="H302" i="2"/>
  <c r="U299" i="2"/>
  <c r="S299" i="2"/>
  <c r="J299" i="2"/>
  <c r="H299" i="2"/>
  <c r="U298" i="2"/>
  <c r="S298" i="2"/>
  <c r="J298" i="2"/>
  <c r="H298" i="2"/>
  <c r="U297" i="2"/>
  <c r="S297" i="2"/>
  <c r="J297" i="2"/>
  <c r="H297" i="2"/>
  <c r="U296" i="2"/>
  <c r="S296" i="2"/>
  <c r="J296" i="2"/>
  <c r="H296" i="2"/>
  <c r="U295" i="2"/>
  <c r="S295" i="2"/>
  <c r="J295" i="2"/>
  <c r="H295" i="2"/>
  <c r="U294" i="2"/>
  <c r="S294" i="2"/>
  <c r="J294" i="2"/>
  <c r="H294" i="2"/>
  <c r="U293" i="2"/>
  <c r="S293" i="2"/>
  <c r="J293" i="2"/>
  <c r="H293" i="2"/>
  <c r="U292" i="2"/>
  <c r="S292" i="2"/>
  <c r="J292" i="2"/>
  <c r="H292" i="2"/>
  <c r="U291" i="2"/>
  <c r="S291" i="2"/>
  <c r="J291" i="2"/>
  <c r="H291" i="2"/>
  <c r="U290" i="2"/>
  <c r="S290" i="2"/>
  <c r="J290" i="2"/>
  <c r="H290" i="2"/>
  <c r="U271" i="2"/>
  <c r="S271" i="2"/>
  <c r="J271" i="2"/>
  <c r="H271" i="2"/>
  <c r="U270" i="2"/>
  <c r="S270" i="2"/>
  <c r="J270" i="2"/>
  <c r="H270" i="2"/>
  <c r="U269" i="2"/>
  <c r="S269" i="2"/>
  <c r="J269" i="2"/>
  <c r="H269" i="2"/>
  <c r="U268" i="2"/>
  <c r="S268" i="2"/>
  <c r="J268" i="2"/>
  <c r="H268" i="2"/>
  <c r="U267" i="2"/>
  <c r="S267" i="2"/>
  <c r="J267" i="2"/>
  <c r="H267" i="2"/>
  <c r="U264" i="2"/>
  <c r="S264" i="2"/>
  <c r="J264" i="2"/>
  <c r="H264" i="2"/>
  <c r="U263" i="2"/>
  <c r="S263" i="2"/>
  <c r="J263" i="2"/>
  <c r="H263" i="2"/>
  <c r="U262" i="2"/>
  <c r="S262" i="2"/>
  <c r="J262" i="2"/>
  <c r="H262" i="2"/>
  <c r="U261" i="2"/>
  <c r="S261" i="2"/>
  <c r="J261" i="2"/>
  <c r="H261" i="2"/>
  <c r="U260" i="2"/>
  <c r="S260" i="2"/>
  <c r="J260" i="2"/>
  <c r="H260" i="2"/>
  <c r="U259" i="2"/>
  <c r="S259" i="2"/>
  <c r="J259" i="2"/>
  <c r="H259" i="2"/>
  <c r="U258" i="2"/>
  <c r="S258" i="2"/>
  <c r="J258" i="2"/>
  <c r="H258" i="2"/>
  <c r="U257" i="2"/>
  <c r="S257" i="2"/>
  <c r="J257" i="2"/>
  <c r="H257" i="2"/>
  <c r="U256" i="2"/>
  <c r="S256" i="2"/>
  <c r="J256" i="2"/>
  <c r="H256" i="2"/>
  <c r="U255" i="2"/>
  <c r="S255" i="2"/>
  <c r="J255" i="2"/>
  <c r="H255" i="2"/>
  <c r="U236" i="2"/>
  <c r="S236" i="2"/>
  <c r="J236" i="2"/>
  <c r="H236" i="2"/>
  <c r="U235" i="2"/>
  <c r="S235" i="2"/>
  <c r="J235" i="2"/>
  <c r="H235" i="2"/>
  <c r="U234" i="2"/>
  <c r="S234" i="2"/>
  <c r="J234" i="2"/>
  <c r="H234" i="2"/>
  <c r="U233" i="2"/>
  <c r="S233" i="2"/>
  <c r="J233" i="2"/>
  <c r="H233" i="2"/>
  <c r="U232" i="2"/>
  <c r="S232" i="2"/>
  <c r="J232" i="2"/>
  <c r="H232" i="2"/>
  <c r="U229" i="2"/>
  <c r="S229" i="2"/>
  <c r="J229" i="2"/>
  <c r="H229" i="2"/>
  <c r="U228" i="2"/>
  <c r="S228" i="2"/>
  <c r="J228" i="2"/>
  <c r="H228" i="2"/>
  <c r="U227" i="2"/>
  <c r="S227" i="2"/>
  <c r="J227" i="2"/>
  <c r="H227" i="2"/>
  <c r="U226" i="2"/>
  <c r="S226" i="2"/>
  <c r="J226" i="2"/>
  <c r="H226" i="2"/>
  <c r="U225" i="2"/>
  <c r="S225" i="2"/>
  <c r="J225" i="2"/>
  <c r="H225" i="2"/>
  <c r="U224" i="2"/>
  <c r="S224" i="2"/>
  <c r="J224" i="2"/>
  <c r="H224" i="2"/>
  <c r="U223" i="2"/>
  <c r="S223" i="2"/>
  <c r="J223" i="2"/>
  <c r="H223" i="2"/>
  <c r="U222" i="2"/>
  <c r="S222" i="2"/>
  <c r="J222" i="2"/>
  <c r="H222" i="2"/>
  <c r="U221" i="2"/>
  <c r="S221" i="2"/>
  <c r="J221" i="2"/>
  <c r="H221" i="2"/>
  <c r="U220" i="2"/>
  <c r="S220" i="2"/>
  <c r="J220" i="2"/>
  <c r="H220" i="2"/>
  <c r="U201" i="2"/>
  <c r="S201" i="2"/>
  <c r="W201" i="2" s="1"/>
  <c r="J201" i="2"/>
  <c r="H201" i="2"/>
  <c r="U200" i="2"/>
  <c r="S200" i="2"/>
  <c r="J200" i="2"/>
  <c r="H200" i="2"/>
  <c r="U199" i="2"/>
  <c r="S199" i="2"/>
  <c r="J199" i="2"/>
  <c r="H199" i="2"/>
  <c r="U198" i="2"/>
  <c r="S198" i="2"/>
  <c r="W198" i="2" s="1"/>
  <c r="J198" i="2"/>
  <c r="H198" i="2"/>
  <c r="U197" i="2"/>
  <c r="S197" i="2"/>
  <c r="J197" i="2"/>
  <c r="H197" i="2"/>
  <c r="U194" i="2"/>
  <c r="S194" i="2"/>
  <c r="J194" i="2"/>
  <c r="H194" i="2"/>
  <c r="U193" i="2"/>
  <c r="S193" i="2"/>
  <c r="J193" i="2"/>
  <c r="H193" i="2"/>
  <c r="U192" i="2"/>
  <c r="S192" i="2"/>
  <c r="J192" i="2"/>
  <c r="H192" i="2"/>
  <c r="U191" i="2"/>
  <c r="S191" i="2"/>
  <c r="J191" i="2"/>
  <c r="H191" i="2"/>
  <c r="U190" i="2"/>
  <c r="S190" i="2"/>
  <c r="W190" i="2" s="1"/>
  <c r="J190" i="2"/>
  <c r="H190" i="2"/>
  <c r="U189" i="2"/>
  <c r="W189" i="2" s="1"/>
  <c r="S189" i="2"/>
  <c r="J189" i="2"/>
  <c r="H189" i="2"/>
  <c r="U188" i="2"/>
  <c r="S188" i="2"/>
  <c r="J188" i="2"/>
  <c r="H188" i="2"/>
  <c r="U187" i="2"/>
  <c r="S187" i="2"/>
  <c r="W187" i="2" s="1"/>
  <c r="J187" i="2"/>
  <c r="H187" i="2"/>
  <c r="U186" i="2"/>
  <c r="W186" i="2" s="1"/>
  <c r="S186" i="2"/>
  <c r="J186" i="2"/>
  <c r="H186" i="2"/>
  <c r="U185" i="2"/>
  <c r="S185" i="2"/>
  <c r="J185" i="2"/>
  <c r="H185" i="2"/>
  <c r="U166" i="2"/>
  <c r="S166" i="2"/>
  <c r="J166" i="2"/>
  <c r="H166" i="2"/>
  <c r="U165" i="2"/>
  <c r="S165" i="2"/>
  <c r="J165" i="2"/>
  <c r="H165" i="2"/>
  <c r="U164" i="2"/>
  <c r="S164" i="2"/>
  <c r="J164" i="2"/>
  <c r="L164" i="2" s="1"/>
  <c r="H164" i="2"/>
  <c r="U163" i="2"/>
  <c r="S163" i="2"/>
  <c r="J163" i="2"/>
  <c r="H163" i="2"/>
  <c r="U162" i="2"/>
  <c r="S162" i="2"/>
  <c r="J162" i="2"/>
  <c r="L162" i="2" s="1"/>
  <c r="H162" i="2"/>
  <c r="U159" i="2"/>
  <c r="S159" i="2"/>
  <c r="J159" i="2"/>
  <c r="H159" i="2"/>
  <c r="U158" i="2"/>
  <c r="S158" i="2"/>
  <c r="J158" i="2"/>
  <c r="L158" i="2" s="1"/>
  <c r="H158" i="2"/>
  <c r="U157" i="2"/>
  <c r="S157" i="2"/>
  <c r="J157" i="2"/>
  <c r="H157" i="2"/>
  <c r="U156" i="2"/>
  <c r="S156" i="2"/>
  <c r="J156" i="2"/>
  <c r="L156" i="2" s="1"/>
  <c r="H156" i="2"/>
  <c r="U155" i="2"/>
  <c r="S155" i="2"/>
  <c r="J155" i="2"/>
  <c r="H155" i="2"/>
  <c r="U154" i="2"/>
  <c r="S154" i="2"/>
  <c r="J154" i="2"/>
  <c r="H154" i="2"/>
  <c r="U153" i="2"/>
  <c r="S153" i="2"/>
  <c r="J153" i="2"/>
  <c r="L153" i="2" s="1"/>
  <c r="H153" i="2"/>
  <c r="U152" i="2"/>
  <c r="S152" i="2"/>
  <c r="J152" i="2"/>
  <c r="H152" i="2"/>
  <c r="U151" i="2"/>
  <c r="S151" i="2"/>
  <c r="J151" i="2"/>
  <c r="H151" i="2"/>
  <c r="U150" i="2"/>
  <c r="S150" i="2"/>
  <c r="J150" i="2"/>
  <c r="J168" i="2" s="1"/>
  <c r="H150" i="2"/>
  <c r="U131" i="2"/>
  <c r="S131" i="2"/>
  <c r="J131" i="2"/>
  <c r="H131" i="2"/>
  <c r="U130" i="2"/>
  <c r="S130" i="2"/>
  <c r="J130" i="2"/>
  <c r="H130" i="2"/>
  <c r="U129" i="2"/>
  <c r="S129" i="2"/>
  <c r="J129" i="2"/>
  <c r="H129" i="2"/>
  <c r="L129" i="2" s="1"/>
  <c r="U128" i="2"/>
  <c r="S128" i="2"/>
  <c r="J128" i="2"/>
  <c r="H128" i="2"/>
  <c r="U127" i="2"/>
  <c r="S127" i="2"/>
  <c r="J127" i="2"/>
  <c r="H127" i="2"/>
  <c r="U124" i="2"/>
  <c r="S124" i="2"/>
  <c r="J124" i="2"/>
  <c r="H124" i="2"/>
  <c r="L124" i="2" s="1"/>
  <c r="U123" i="2"/>
  <c r="S123" i="2"/>
  <c r="J123" i="2"/>
  <c r="H123" i="2"/>
  <c r="U122" i="2"/>
  <c r="S122" i="2"/>
  <c r="J122" i="2"/>
  <c r="H122" i="2"/>
  <c r="U121" i="2"/>
  <c r="S121" i="2"/>
  <c r="J121" i="2"/>
  <c r="H121" i="2"/>
  <c r="U120" i="2"/>
  <c r="S120" i="2"/>
  <c r="J120" i="2"/>
  <c r="H120" i="2"/>
  <c r="U119" i="2"/>
  <c r="S119" i="2"/>
  <c r="J119" i="2"/>
  <c r="H119" i="2"/>
  <c r="U118" i="2"/>
  <c r="S118" i="2"/>
  <c r="J118" i="2"/>
  <c r="H118" i="2"/>
  <c r="L118" i="2" s="1"/>
  <c r="U117" i="2"/>
  <c r="S117" i="2"/>
  <c r="J117" i="2"/>
  <c r="H117" i="2"/>
  <c r="U116" i="2"/>
  <c r="S116" i="2"/>
  <c r="J116" i="2"/>
  <c r="H116" i="2"/>
  <c r="U115" i="2"/>
  <c r="U133" i="2" s="1"/>
  <c r="S115" i="2"/>
  <c r="S133" i="2" s="1"/>
  <c r="J115" i="2"/>
  <c r="H115" i="2"/>
  <c r="L115" i="2" s="1"/>
  <c r="U96" i="2"/>
  <c r="S96" i="2"/>
  <c r="J96" i="2"/>
  <c r="L96" i="2" s="1"/>
  <c r="H96" i="2"/>
  <c r="U95" i="2"/>
  <c r="S95" i="2"/>
  <c r="W95" i="2" s="1"/>
  <c r="J95" i="2"/>
  <c r="H95" i="2"/>
  <c r="U94" i="2"/>
  <c r="S94" i="2"/>
  <c r="J94" i="2"/>
  <c r="H94" i="2"/>
  <c r="L94" i="2" s="1"/>
  <c r="U93" i="2"/>
  <c r="S93" i="2"/>
  <c r="J93" i="2"/>
  <c r="L93" i="2" s="1"/>
  <c r="H93" i="2"/>
  <c r="U92" i="2"/>
  <c r="S92" i="2"/>
  <c r="W92" i="2" s="1"/>
  <c r="J92" i="2"/>
  <c r="H92" i="2"/>
  <c r="U89" i="2"/>
  <c r="W89" i="2" s="1"/>
  <c r="S89" i="2"/>
  <c r="J89" i="2"/>
  <c r="H89" i="2"/>
  <c r="L89" i="2" s="1"/>
  <c r="U88" i="2"/>
  <c r="S88" i="2"/>
  <c r="J88" i="2"/>
  <c r="H88" i="2"/>
  <c r="U87" i="2"/>
  <c r="S87" i="2"/>
  <c r="W87" i="2" s="1"/>
  <c r="J87" i="2"/>
  <c r="H87" i="2"/>
  <c r="U86" i="2"/>
  <c r="S86" i="2"/>
  <c r="J86" i="2"/>
  <c r="H86" i="2"/>
  <c r="U85" i="2"/>
  <c r="S85" i="2"/>
  <c r="J85" i="2"/>
  <c r="H85" i="2"/>
  <c r="U84" i="2"/>
  <c r="S84" i="2"/>
  <c r="W84" i="2" s="1"/>
  <c r="J84" i="2"/>
  <c r="H84" i="2"/>
  <c r="U83" i="2"/>
  <c r="S83" i="2"/>
  <c r="J83" i="2"/>
  <c r="H83" i="2"/>
  <c r="L83" i="2" s="1"/>
  <c r="U82" i="2"/>
  <c r="S82" i="2"/>
  <c r="J82" i="2"/>
  <c r="H82" i="2"/>
  <c r="U81" i="2"/>
  <c r="S81" i="2"/>
  <c r="W81" i="2" s="1"/>
  <c r="J81" i="2"/>
  <c r="H81" i="2"/>
  <c r="U80" i="2"/>
  <c r="S80" i="2"/>
  <c r="J80" i="2"/>
  <c r="J98" i="2" s="1"/>
  <c r="H80" i="2"/>
  <c r="L80" i="2" s="1"/>
  <c r="U61" i="2"/>
  <c r="S61" i="2"/>
  <c r="J61" i="2"/>
  <c r="H61" i="2"/>
  <c r="U60" i="2"/>
  <c r="S60" i="2"/>
  <c r="J60" i="2"/>
  <c r="H60" i="2"/>
  <c r="U59" i="2"/>
  <c r="S59" i="2"/>
  <c r="W59" i="2" s="1"/>
  <c r="J59" i="2"/>
  <c r="L59" i="2" s="1"/>
  <c r="H59" i="2"/>
  <c r="U58" i="2"/>
  <c r="S58" i="2"/>
  <c r="J58" i="2"/>
  <c r="H58" i="2"/>
  <c r="U57" i="2"/>
  <c r="W57" i="2" s="1"/>
  <c r="S57" i="2"/>
  <c r="J57" i="2"/>
  <c r="L57" i="2" s="1"/>
  <c r="H57" i="2"/>
  <c r="U54" i="2"/>
  <c r="S54" i="2"/>
  <c r="J54" i="2"/>
  <c r="H54" i="2"/>
  <c r="L54" i="2" s="1"/>
  <c r="U53" i="2"/>
  <c r="S53" i="2"/>
  <c r="J53" i="2"/>
  <c r="H53" i="2"/>
  <c r="U52" i="2"/>
  <c r="S52" i="2"/>
  <c r="J52" i="2"/>
  <c r="H52" i="2"/>
  <c r="U51" i="2"/>
  <c r="S51" i="2"/>
  <c r="W51" i="2" s="1"/>
  <c r="J51" i="2"/>
  <c r="H51" i="2"/>
  <c r="L51" i="2" s="1"/>
  <c r="U50" i="2"/>
  <c r="S50" i="2"/>
  <c r="J50" i="2"/>
  <c r="L50" i="2" s="1"/>
  <c r="H50" i="2"/>
  <c r="U49" i="2"/>
  <c r="S49" i="2"/>
  <c r="J49" i="2"/>
  <c r="H49" i="2"/>
  <c r="U48" i="2"/>
  <c r="S48" i="2"/>
  <c r="W48" i="2" s="1"/>
  <c r="J48" i="2"/>
  <c r="H48" i="2"/>
  <c r="L48" i="2" s="1"/>
  <c r="U47" i="2"/>
  <c r="S47" i="2"/>
  <c r="J47" i="2"/>
  <c r="L47" i="2" s="1"/>
  <c r="H47" i="2"/>
  <c r="U46" i="2"/>
  <c r="S46" i="2"/>
  <c r="J46" i="2"/>
  <c r="L46" i="2" s="1"/>
  <c r="H46" i="2"/>
  <c r="U45" i="2"/>
  <c r="S45" i="2"/>
  <c r="J45" i="2"/>
  <c r="H45" i="2"/>
  <c r="H63" i="2" s="1"/>
  <c r="U26" i="2"/>
  <c r="S26" i="2"/>
  <c r="U25" i="2"/>
  <c r="S25" i="2"/>
  <c r="U24" i="2"/>
  <c r="S24" i="2"/>
  <c r="U23" i="2"/>
  <c r="S23" i="2"/>
  <c r="U22" i="2"/>
  <c r="S22" i="2"/>
  <c r="U19" i="2"/>
  <c r="S19" i="2"/>
  <c r="U18" i="2"/>
  <c r="S18" i="2"/>
  <c r="U17" i="2"/>
  <c r="S17" i="2"/>
  <c r="U16" i="2"/>
  <c r="S16" i="2"/>
  <c r="U15" i="2"/>
  <c r="S15" i="2"/>
  <c r="U14" i="2"/>
  <c r="S14" i="2"/>
  <c r="U13" i="2"/>
  <c r="S13" i="2"/>
  <c r="U12" i="2"/>
  <c r="S12" i="2"/>
  <c r="U11" i="2"/>
  <c r="S11" i="2"/>
  <c r="U10" i="2"/>
  <c r="S10" i="2"/>
  <c r="H33" i="2"/>
  <c r="H32" i="2"/>
  <c r="H31" i="2"/>
  <c r="J26" i="2"/>
  <c r="H26" i="2"/>
  <c r="J25" i="2"/>
  <c r="H25" i="2"/>
  <c r="J24" i="2"/>
  <c r="H24" i="2"/>
  <c r="J23" i="2"/>
  <c r="H23" i="2"/>
  <c r="J22" i="2"/>
  <c r="H22" i="2"/>
  <c r="J19" i="2"/>
  <c r="H19" i="2"/>
  <c r="J18" i="2"/>
  <c r="H18" i="2"/>
  <c r="J17" i="2"/>
  <c r="H17" i="2"/>
  <c r="J16" i="2"/>
  <c r="H16" i="2"/>
  <c r="J15" i="2"/>
  <c r="H15" i="2"/>
  <c r="J14" i="2"/>
  <c r="H14" i="2"/>
  <c r="J13" i="2"/>
  <c r="H13" i="2"/>
  <c r="J12" i="2"/>
  <c r="H12" i="2"/>
  <c r="J11" i="2"/>
  <c r="H11" i="2"/>
  <c r="J10" i="2"/>
  <c r="H10" i="2"/>
  <c r="L14" i="2"/>
  <c r="L13" i="2"/>
  <c r="L15" i="2"/>
  <c r="H203" i="2"/>
  <c r="H518" i="2"/>
  <c r="H623" i="2"/>
  <c r="S693" i="2"/>
  <c r="U273" i="2"/>
  <c r="U378" i="2"/>
  <c r="U693" i="2"/>
  <c r="S308" i="2"/>
  <c r="S518" i="2"/>
  <c r="J378" i="2"/>
  <c r="J588" i="2"/>
  <c r="J693" i="2"/>
  <c r="S273" i="2"/>
  <c r="S378" i="2"/>
  <c r="S483" i="2"/>
  <c r="J273" i="2"/>
  <c r="J798" i="2"/>
  <c r="J483" i="2"/>
  <c r="S623" i="2"/>
  <c r="S833" i="2"/>
  <c r="S238" i="2"/>
  <c r="S343" i="2"/>
  <c r="S448" i="2"/>
  <c r="S553" i="2"/>
  <c r="S658" i="2"/>
  <c r="S763" i="2"/>
  <c r="S868" i="2"/>
  <c r="S413" i="2"/>
  <c r="H308" i="2"/>
  <c r="H728" i="2"/>
  <c r="H168" i="2"/>
  <c r="H273" i="2"/>
  <c r="H378" i="2"/>
  <c r="H483" i="2"/>
  <c r="H588" i="2"/>
  <c r="H693" i="2"/>
  <c r="H798" i="2"/>
  <c r="S588" i="2"/>
  <c r="S798" i="2"/>
  <c r="U483" i="2"/>
  <c r="U28" i="2"/>
  <c r="J203" i="2"/>
  <c r="J308" i="2"/>
  <c r="J413" i="2"/>
  <c r="J518" i="2"/>
  <c r="J623" i="2"/>
  <c r="J728" i="2"/>
  <c r="J833" i="2"/>
  <c r="S728" i="2"/>
  <c r="H413" i="2"/>
  <c r="U308" i="2"/>
  <c r="U413" i="2"/>
  <c r="U518" i="2"/>
  <c r="U623" i="2"/>
  <c r="U728" i="2"/>
  <c r="U833" i="2"/>
  <c r="H238" i="2"/>
  <c r="H343" i="2"/>
  <c r="H448" i="2"/>
  <c r="H553" i="2"/>
  <c r="H658" i="2"/>
  <c r="H763" i="2"/>
  <c r="H868" i="2"/>
  <c r="U588" i="2"/>
  <c r="U798" i="2"/>
  <c r="J238" i="2"/>
  <c r="J343" i="2"/>
  <c r="J448" i="2"/>
  <c r="J553" i="2"/>
  <c r="J658" i="2"/>
  <c r="J763" i="2"/>
  <c r="J868" i="2"/>
  <c r="H833" i="2"/>
  <c r="U238" i="2"/>
  <c r="U343" i="2"/>
  <c r="U448" i="2"/>
  <c r="U553" i="2"/>
  <c r="U658" i="2"/>
  <c r="U763" i="2"/>
  <c r="U868" i="2"/>
  <c r="L232" i="2"/>
  <c r="L398" i="2"/>
  <c r="L509" i="2"/>
  <c r="L620" i="2"/>
  <c r="L682" i="2"/>
  <c r="J28" i="2"/>
  <c r="U203" i="2"/>
  <c r="U168" i="2"/>
  <c r="L606" i="2"/>
  <c r="W396" i="2"/>
  <c r="W400" i="2"/>
  <c r="W515" i="2"/>
  <c r="W680" i="2"/>
  <c r="W821" i="2"/>
  <c r="W234" i="2"/>
  <c r="L165" i="2"/>
  <c r="L198" i="2"/>
  <c r="L200" i="2"/>
  <c r="L201" i="2"/>
  <c r="L268" i="2"/>
  <c r="L293" i="2"/>
  <c r="L294" i="2"/>
  <c r="L296" i="2"/>
  <c r="L297" i="2"/>
  <c r="L298" i="2"/>
  <c r="L325" i="2"/>
  <c r="L326" i="2"/>
  <c r="L333" i="2"/>
  <c r="L334" i="2"/>
  <c r="L337" i="2"/>
  <c r="L338" i="2"/>
  <c r="L340" i="2"/>
  <c r="L360" i="2"/>
  <c r="L362" i="2"/>
  <c r="L369" i="2"/>
  <c r="L373" i="2"/>
  <c r="L374" i="2"/>
  <c r="L375" i="2"/>
  <c r="L376" i="2"/>
  <c r="L470" i="2"/>
  <c r="L481" i="2"/>
  <c r="L500" i="2"/>
  <c r="L501" i="2"/>
  <c r="L503" i="2"/>
  <c r="L504" i="2"/>
  <c r="L505" i="2"/>
  <c r="L507" i="2"/>
  <c r="L508" i="2"/>
  <c r="L745" i="2"/>
  <c r="L748" i="2"/>
  <c r="L749" i="2"/>
  <c r="L751" i="2"/>
  <c r="L752" i="2"/>
  <c r="L753" i="2"/>
  <c r="L754" i="2"/>
  <c r="L758" i="2"/>
  <c r="L759" i="2"/>
  <c r="L760" i="2"/>
  <c r="L761" i="2"/>
  <c r="L780" i="2"/>
  <c r="L781" i="2"/>
  <c r="L817" i="2"/>
  <c r="L818" i="2"/>
  <c r="L824" i="2"/>
  <c r="L830" i="2"/>
  <c r="L865" i="2"/>
  <c r="L866" i="2"/>
  <c r="W220" i="2"/>
  <c r="W223" i="2"/>
  <c r="W224" i="2"/>
  <c r="W227" i="2"/>
  <c r="W228" i="2"/>
  <c r="W292" i="2"/>
  <c r="W293" i="2"/>
  <c r="W296" i="2"/>
  <c r="W297" i="2"/>
  <c r="W325" i="2"/>
  <c r="W326" i="2"/>
  <c r="W334" i="2"/>
  <c r="W340" i="2"/>
  <c r="W341" i="2"/>
  <c r="W360" i="2"/>
  <c r="W373" i="2"/>
  <c r="W374" i="2"/>
  <c r="W375" i="2"/>
  <c r="W376" i="2"/>
  <c r="W395" i="2"/>
  <c r="W430" i="2"/>
  <c r="W433" i="2"/>
  <c r="W434" i="2"/>
  <c r="W437" i="2"/>
  <c r="W438" i="2"/>
  <c r="W471" i="2"/>
  <c r="W480" i="2"/>
  <c r="W502" i="2"/>
  <c r="W504" i="2"/>
  <c r="W508" i="2"/>
  <c r="W714" i="2"/>
  <c r="W723" i="2"/>
  <c r="W726" i="2"/>
  <c r="W745" i="2"/>
  <c r="W747" i="2"/>
  <c r="W748" i="2"/>
  <c r="W749" i="2"/>
  <c r="W750" i="2"/>
  <c r="W752" i="2"/>
  <c r="W753" i="2"/>
  <c r="W754" i="2"/>
  <c r="W757" i="2"/>
  <c r="W758" i="2"/>
  <c r="W759" i="2"/>
  <c r="W760" i="2"/>
  <c r="W761" i="2"/>
  <c r="W780" i="2"/>
  <c r="W782" i="2"/>
  <c r="W783" i="2"/>
  <c r="W784" i="2"/>
  <c r="W785" i="2"/>
  <c r="W787" i="2"/>
  <c r="W788" i="2"/>
  <c r="W789" i="2"/>
  <c r="W792" i="2"/>
  <c r="W793" i="2"/>
  <c r="W794" i="2"/>
  <c r="W795" i="2"/>
  <c r="W796" i="2"/>
  <c r="W818" i="2"/>
  <c r="W831" i="2"/>
  <c r="W850" i="2"/>
  <c r="W866" i="2"/>
  <c r="L820" i="2"/>
  <c r="L154" i="2"/>
  <c r="L189" i="2"/>
  <c r="L259" i="2"/>
  <c r="L261" i="2"/>
  <c r="L262" i="2"/>
  <c r="L263" i="2"/>
  <c r="L264" i="2"/>
  <c r="W269" i="2"/>
  <c r="W363" i="2"/>
  <c r="W403" i="2"/>
  <c r="W407" i="2"/>
  <c r="W408" i="2"/>
  <c r="W411" i="2"/>
  <c r="L433" i="2"/>
  <c r="L442" i="2"/>
  <c r="L443" i="2"/>
  <c r="L467" i="2"/>
  <c r="L474" i="2"/>
  <c r="L479" i="2"/>
  <c r="L516" i="2"/>
  <c r="L535" i="2"/>
  <c r="L536" i="2"/>
  <c r="L539" i="2"/>
  <c r="L540" i="2"/>
  <c r="L541" i="2"/>
  <c r="L542" i="2"/>
  <c r="L543" i="2"/>
  <c r="L608" i="2"/>
  <c r="L609" i="2"/>
  <c r="L610" i="2"/>
  <c r="L612" i="2"/>
  <c r="L613" i="2"/>
  <c r="L617" i="2"/>
  <c r="L618" i="2"/>
  <c r="L619" i="2"/>
  <c r="L642" i="2"/>
  <c r="L644" i="2"/>
  <c r="L646" i="2"/>
  <c r="L648" i="2"/>
  <c r="L649" i="2"/>
  <c r="L652" i="2"/>
  <c r="L653" i="2"/>
  <c r="L654" i="2"/>
  <c r="L655" i="2"/>
  <c r="L656" i="2"/>
  <c r="W715" i="2"/>
  <c r="W824" i="2"/>
  <c r="W827" i="2"/>
  <c r="L850" i="2"/>
  <c r="L81" i="2"/>
  <c r="L152" i="2"/>
  <c r="W261" i="2"/>
  <c r="W264" i="2"/>
  <c r="W267" i="2"/>
  <c r="L329" i="2"/>
  <c r="W431" i="2"/>
  <c r="W444" i="2"/>
  <c r="W472" i="2"/>
  <c r="W541" i="2"/>
  <c r="W542" i="2"/>
  <c r="W609" i="2"/>
  <c r="W611" i="2"/>
  <c r="W613" i="2"/>
  <c r="W618" i="2"/>
  <c r="W644" i="2"/>
  <c r="W645" i="2"/>
  <c r="W648" i="2"/>
  <c r="W649" i="2"/>
  <c r="W652" i="2"/>
  <c r="W653" i="2"/>
  <c r="W654" i="2"/>
  <c r="W655" i="2"/>
  <c r="W656" i="2"/>
  <c r="W675" i="2"/>
  <c r="W678" i="2"/>
  <c r="W679" i="2"/>
  <c r="W688" i="2"/>
  <c r="W691" i="2"/>
  <c r="W710" i="2"/>
  <c r="W713" i="2"/>
  <c r="L717" i="2"/>
  <c r="L831" i="2"/>
  <c r="W23" i="2"/>
  <c r="L163" i="2"/>
  <c r="W13" i="2"/>
  <c r="W17" i="2"/>
  <c r="W24" i="2"/>
  <c r="W53" i="2"/>
  <c r="L150" i="2"/>
  <c r="L155" i="2"/>
  <c r="L157" i="2"/>
  <c r="L159" i="2"/>
  <c r="W199" i="2"/>
  <c r="L290" i="2"/>
  <c r="L166" i="2"/>
  <c r="L185" i="2"/>
  <c r="W191" i="2"/>
  <c r="L223" i="2"/>
  <c r="L236" i="2"/>
  <c r="L255" i="2"/>
  <c r="L258" i="2"/>
  <c r="W260" i="2"/>
  <c r="W270" i="2"/>
  <c r="W271" i="2"/>
  <c r="L299" i="2"/>
  <c r="L302" i="2"/>
  <c r="L303" i="2"/>
  <c r="L305" i="2"/>
  <c r="L306" i="2"/>
  <c r="W329" i="2"/>
  <c r="W330" i="2"/>
  <c r="W331" i="2"/>
  <c r="W332" i="2"/>
  <c r="L364" i="2"/>
  <c r="L365" i="2"/>
  <c r="L366" i="2"/>
  <c r="L368" i="2"/>
  <c r="W372" i="2"/>
  <c r="W398" i="2"/>
  <c r="W399" i="2"/>
  <c r="W402" i="2"/>
  <c r="L407" i="2"/>
  <c r="W435" i="2"/>
  <c r="W442" i="2"/>
  <c r="W443" i="2"/>
  <c r="W446" i="2"/>
  <c r="W465" i="2"/>
  <c r="W467" i="2"/>
  <c r="W469" i="2"/>
  <c r="L471" i="2"/>
  <c r="L472" i="2"/>
  <c r="L473" i="2"/>
  <c r="W481" i="2"/>
  <c r="W506" i="2"/>
  <c r="W513" i="2"/>
  <c r="L570" i="2"/>
  <c r="L571" i="2"/>
  <c r="L573" i="2"/>
  <c r="L574" i="2"/>
  <c r="L576" i="2"/>
  <c r="L577" i="2"/>
  <c r="L578" i="2"/>
  <c r="L579" i="2"/>
  <c r="L582" i="2"/>
  <c r="L583" i="2"/>
  <c r="L584" i="2"/>
  <c r="L585" i="2"/>
  <c r="L586" i="2"/>
  <c r="L605" i="2"/>
  <c r="W607" i="2"/>
  <c r="W614" i="2"/>
  <c r="W620" i="2"/>
  <c r="W640" i="2"/>
  <c r="L687" i="2"/>
  <c r="W689" i="2"/>
  <c r="W711" i="2"/>
  <c r="W717" i="2"/>
  <c r="W718" i="2"/>
  <c r="W722" i="2"/>
  <c r="L726" i="2"/>
  <c r="L853" i="2"/>
  <c r="W221" i="2"/>
  <c r="W225" i="2"/>
  <c r="W232" i="2"/>
  <c r="W233" i="2"/>
  <c r="W236" i="2"/>
  <c r="W256" i="2"/>
  <c r="W257" i="2"/>
  <c r="W258" i="2"/>
  <c r="L267" i="2"/>
  <c r="L270" i="2"/>
  <c r="L271" i="2"/>
  <c r="W299" i="2"/>
  <c r="W304" i="2"/>
  <c r="W305" i="2"/>
  <c r="W306" i="2"/>
  <c r="L330" i="2"/>
  <c r="L331" i="2"/>
  <c r="L332" i="2"/>
  <c r="W364" i="2"/>
  <c r="W365" i="2"/>
  <c r="W367" i="2"/>
  <c r="W368" i="2"/>
  <c r="L402" i="2"/>
  <c r="W409" i="2"/>
  <c r="L434" i="2"/>
  <c r="L446" i="2"/>
  <c r="L465" i="2"/>
  <c r="L468" i="2"/>
  <c r="L469" i="2"/>
  <c r="W473" i="2"/>
  <c r="W478" i="2"/>
  <c r="L502" i="2"/>
  <c r="L506" i="2"/>
  <c r="L514" i="2"/>
  <c r="W516" i="2"/>
  <c r="W535" i="2"/>
  <c r="W570" i="2"/>
  <c r="W572" i="2"/>
  <c r="W573" i="2"/>
  <c r="W574" i="2"/>
  <c r="W575" i="2"/>
  <c r="W577" i="2"/>
  <c r="W578" i="2"/>
  <c r="W579" i="2"/>
  <c r="W582" i="2"/>
  <c r="W583" i="2"/>
  <c r="W584" i="2"/>
  <c r="W585" i="2"/>
  <c r="W586" i="2"/>
  <c r="W605" i="2"/>
  <c r="L607" i="2"/>
  <c r="L611" i="2"/>
  <c r="L614" i="2"/>
  <c r="L621" i="2"/>
  <c r="L640" i="2"/>
  <c r="L641" i="2"/>
  <c r="W643" i="2"/>
  <c r="W646" i="2"/>
  <c r="W676" i="2"/>
  <c r="W682" i="2"/>
  <c r="W683" i="2"/>
  <c r="W687" i="2"/>
  <c r="L691" i="2"/>
  <c r="L722" i="2"/>
  <c r="W724" i="2"/>
  <c r="L52" i="2"/>
  <c r="W54" i="2"/>
  <c r="L61" i="2"/>
  <c r="W83" i="2"/>
  <c r="L87" i="2"/>
  <c r="L117" i="2"/>
  <c r="L131" i="2"/>
  <c r="W153" i="2"/>
  <c r="L190" i="2"/>
  <c r="L191" i="2"/>
  <c r="L192" i="2"/>
  <c r="L193" i="2"/>
  <c r="W295" i="2"/>
  <c r="W339" i="2"/>
  <c r="L437" i="2"/>
  <c r="L466" i="2"/>
  <c r="W18" i="2"/>
  <c r="W60" i="2"/>
  <c r="W61" i="2"/>
  <c r="W96" i="2"/>
  <c r="W117" i="2"/>
  <c r="W119" i="2"/>
  <c r="W121" i="2"/>
  <c r="W127" i="2"/>
  <c r="W129" i="2"/>
  <c r="W130" i="2"/>
  <c r="W131" i="2"/>
  <c r="W164" i="2"/>
  <c r="W193" i="2"/>
  <c r="L199" i="2"/>
  <c r="W222" i="2"/>
  <c r="L224" i="2"/>
  <c r="L225" i="2"/>
  <c r="L226" i="2"/>
  <c r="L227" i="2"/>
  <c r="L411" i="2"/>
  <c r="L188" i="2"/>
  <c r="L194" i="2"/>
  <c r="L197" i="2"/>
  <c r="W200" i="2"/>
  <c r="L220" i="2"/>
  <c r="L222" i="2"/>
  <c r="W226" i="2"/>
  <c r="L228" i="2"/>
  <c r="L229" i="2"/>
  <c r="W235" i="2"/>
  <c r="W259" i="2"/>
  <c r="W268" i="2"/>
  <c r="W290" i="2"/>
  <c r="L295" i="2"/>
  <c r="W298" i="2"/>
  <c r="L304" i="2"/>
  <c r="L328" i="2"/>
  <c r="W333" i="2"/>
  <c r="L339" i="2"/>
  <c r="W362" i="2"/>
  <c r="L367" i="2"/>
  <c r="W369" i="2"/>
  <c r="L395" i="2"/>
  <c r="L397" i="2"/>
  <c r="W401" i="2"/>
  <c r="L403" i="2"/>
  <c r="L404" i="2"/>
  <c r="W410" i="2"/>
  <c r="L430" i="2"/>
  <c r="L432" i="2"/>
  <c r="W436" i="2"/>
  <c r="L438" i="2"/>
  <c r="L439" i="2"/>
  <c r="W445" i="2"/>
  <c r="L477" i="2"/>
  <c r="L478" i="2"/>
  <c r="W500" i="2"/>
  <c r="W507" i="2"/>
  <c r="W509" i="2"/>
  <c r="L515" i="2"/>
  <c r="W647" i="2"/>
  <c r="L713" i="2"/>
  <c r="W262" i="2"/>
  <c r="W302" i="2"/>
  <c r="W337" i="2"/>
  <c r="L341" i="2"/>
  <c r="W229" i="2"/>
  <c r="L233" i="2"/>
  <c r="L234" i="2"/>
  <c r="L235" i="2"/>
  <c r="W255" i="2"/>
  <c r="L260" i="2"/>
  <c r="W263" i="2"/>
  <c r="L269" i="2"/>
  <c r="L291" i="2"/>
  <c r="W291" i="2"/>
  <c r="W294" i="2"/>
  <c r="W303" i="2"/>
  <c r="W327" i="2"/>
  <c r="W328" i="2"/>
  <c r="W338" i="2"/>
  <c r="L363" i="2"/>
  <c r="W366" i="2"/>
  <c r="L372" i="2"/>
  <c r="L400" i="2"/>
  <c r="L401" i="2"/>
  <c r="W404" i="2"/>
  <c r="L408" i="2"/>
  <c r="L409" i="2"/>
  <c r="L410" i="2"/>
  <c r="W432" i="2"/>
  <c r="L435" i="2"/>
  <c r="L436" i="2"/>
  <c r="W439" i="2"/>
  <c r="L444" i="2"/>
  <c r="L445" i="2"/>
  <c r="W474" i="2"/>
  <c r="L480" i="2"/>
  <c r="L512" i="2"/>
  <c r="L513" i="2"/>
  <c r="W537" i="2"/>
  <c r="W538" i="2"/>
  <c r="W539" i="2"/>
  <c r="W540" i="2"/>
  <c r="L678" i="2"/>
  <c r="W468" i="2"/>
  <c r="W470" i="2"/>
  <c r="W477" i="2"/>
  <c r="W479" i="2"/>
  <c r="W503" i="2"/>
  <c r="W505" i="2"/>
  <c r="W512" i="2"/>
  <c r="W514" i="2"/>
  <c r="L538" i="2"/>
  <c r="L544" i="2"/>
  <c r="L547" i="2"/>
  <c r="L548" i="2"/>
  <c r="L549" i="2"/>
  <c r="L550" i="2"/>
  <c r="L551" i="2"/>
  <c r="W576" i="2"/>
  <c r="W612" i="2"/>
  <c r="W621" i="2"/>
  <c r="W642" i="2"/>
  <c r="L645" i="2"/>
  <c r="L647" i="2"/>
  <c r="W677" i="2"/>
  <c r="L679" i="2"/>
  <c r="L680" i="2"/>
  <c r="L681" i="2"/>
  <c r="W684" i="2"/>
  <c r="L688" i="2"/>
  <c r="L689" i="2"/>
  <c r="L690" i="2"/>
  <c r="L714" i="2"/>
  <c r="L715" i="2"/>
  <c r="L716" i="2"/>
  <c r="W719" i="2"/>
  <c r="L723" i="2"/>
  <c r="L724" i="2"/>
  <c r="L725" i="2"/>
  <c r="W751" i="2"/>
  <c r="W786" i="2"/>
  <c r="W815" i="2"/>
  <c r="L819" i="2"/>
  <c r="L821" i="2"/>
  <c r="L822" i="2"/>
  <c r="L823" i="2"/>
  <c r="W828" i="2"/>
  <c r="W829" i="2"/>
  <c r="W852" i="2"/>
  <c r="W853" i="2"/>
  <c r="W854" i="2"/>
  <c r="W855" i="2"/>
  <c r="W856" i="2"/>
  <c r="W857" i="2"/>
  <c r="W858" i="2"/>
  <c r="W859" i="2"/>
  <c r="W862" i="2"/>
  <c r="W863" i="2"/>
  <c r="W864" i="2"/>
  <c r="L783" i="2"/>
  <c r="L784" i="2"/>
  <c r="L785" i="2"/>
  <c r="L786" i="2"/>
  <c r="L787" i="2"/>
  <c r="L788" i="2"/>
  <c r="L789" i="2"/>
  <c r="L792" i="2"/>
  <c r="L793" i="2"/>
  <c r="L794" i="2"/>
  <c r="L795" i="2"/>
  <c r="L796" i="2"/>
  <c r="W817" i="2"/>
  <c r="L827" i="2"/>
  <c r="W830" i="2"/>
  <c r="L851" i="2"/>
  <c r="W851" i="2"/>
  <c r="W865" i="2"/>
  <c r="W543" i="2"/>
  <c r="W544" i="2"/>
  <c r="W547" i="2"/>
  <c r="W548" i="2"/>
  <c r="W549" i="2"/>
  <c r="W550" i="2"/>
  <c r="W551" i="2"/>
  <c r="L575" i="2"/>
  <c r="W610" i="2"/>
  <c r="W617" i="2"/>
  <c r="W619" i="2"/>
  <c r="L643" i="2"/>
  <c r="L675" i="2"/>
  <c r="L677" i="2"/>
  <c r="W681" i="2"/>
  <c r="L683" i="2"/>
  <c r="L684" i="2"/>
  <c r="W690" i="2"/>
  <c r="L710" i="2"/>
  <c r="L712" i="2"/>
  <c r="W716" i="2"/>
  <c r="L718" i="2"/>
  <c r="L719" i="2"/>
  <c r="W725" i="2"/>
  <c r="L750" i="2"/>
  <c r="L757" i="2"/>
  <c r="L815" i="2"/>
  <c r="L816" i="2"/>
  <c r="W819" i="2"/>
  <c r="W820" i="2"/>
  <c r="W822" i="2"/>
  <c r="W823" i="2"/>
  <c r="L828" i="2"/>
  <c r="L829" i="2"/>
  <c r="L854" i="2"/>
  <c r="L855" i="2"/>
  <c r="L856" i="2"/>
  <c r="L857" i="2"/>
  <c r="L858" i="2"/>
  <c r="L859" i="2"/>
  <c r="L862" i="2"/>
  <c r="L863" i="2"/>
  <c r="L864" i="2"/>
  <c r="L852" i="2"/>
  <c r="W816" i="2"/>
  <c r="L782" i="2"/>
  <c r="W781" i="2"/>
  <c r="L746" i="2"/>
  <c r="L747" i="2"/>
  <c r="W746" i="2"/>
  <c r="L711" i="2"/>
  <c r="W712" i="2"/>
  <c r="L676" i="2"/>
  <c r="W641" i="2"/>
  <c r="W608" i="2"/>
  <c r="W606" i="2"/>
  <c r="W571" i="2"/>
  <c r="L572" i="2"/>
  <c r="L537" i="2"/>
  <c r="W536" i="2"/>
  <c r="W501" i="2"/>
  <c r="W466" i="2"/>
  <c r="L431" i="2"/>
  <c r="L396" i="2"/>
  <c r="W397" i="2"/>
  <c r="L399" i="2"/>
  <c r="L361" i="2"/>
  <c r="W361" i="2"/>
  <c r="L327" i="2"/>
  <c r="L292" i="2"/>
  <c r="L256" i="2"/>
  <c r="L257" i="2"/>
  <c r="L221" i="2"/>
  <c r="L186" i="2"/>
  <c r="L187" i="2"/>
  <c r="L204" i="2" s="1"/>
  <c r="L151" i="2"/>
  <c r="L116" i="2"/>
  <c r="W116" i="2"/>
  <c r="H34" i="2"/>
  <c r="L22" i="2"/>
  <c r="L24" i="2"/>
  <c r="L23" i="2"/>
  <c r="L25" i="2"/>
  <c r="W309" i="2"/>
  <c r="L659" i="2"/>
  <c r="L664" i="2"/>
  <c r="L666" i="2"/>
  <c r="AL640" i="2"/>
  <c r="W554" i="2"/>
  <c r="W694" i="2"/>
  <c r="W379" i="2"/>
  <c r="W384" i="2"/>
  <c r="W386" i="2"/>
  <c r="AM360" i="2"/>
  <c r="W624" i="2"/>
  <c r="W629" i="2"/>
  <c r="W631" i="2"/>
  <c r="AM605" i="2"/>
  <c r="L484" i="2"/>
  <c r="L589" i="2"/>
  <c r="L594" i="2"/>
  <c r="L596" i="2"/>
  <c r="AL570" i="2"/>
  <c r="W764" i="2"/>
  <c r="W344" i="2"/>
  <c r="W349" i="2"/>
  <c r="W351" i="2"/>
  <c r="AM325" i="2"/>
  <c r="W834" i="2"/>
  <c r="W839" i="2"/>
  <c r="W841" i="2"/>
  <c r="W519" i="2"/>
  <c r="W524" i="2"/>
  <c r="W526" i="2"/>
  <c r="L414" i="2"/>
  <c r="L419" i="2"/>
  <c r="L421" i="2"/>
  <c r="AL395" i="2"/>
  <c r="L239" i="2"/>
  <c r="L244" i="2"/>
  <c r="L246" i="2"/>
  <c r="AL220" i="2"/>
  <c r="L309" i="2"/>
  <c r="L314" i="2"/>
  <c r="L316" i="2"/>
  <c r="AL290" i="2"/>
  <c r="L554" i="2"/>
  <c r="W449" i="2"/>
  <c r="W454" i="2"/>
  <c r="W456" i="2"/>
  <c r="AM430" i="2"/>
  <c r="W239" i="2"/>
  <c r="W244" i="2"/>
  <c r="W246" i="2"/>
  <c r="AM220" i="2"/>
  <c r="L799" i="2"/>
  <c r="L804" i="2"/>
  <c r="L806" i="2"/>
  <c r="AL780" i="2"/>
  <c r="L764" i="2"/>
  <c r="L769" i="2"/>
  <c r="L771" i="2"/>
  <c r="AL745" i="2"/>
  <c r="L519" i="2"/>
  <c r="L524" i="2"/>
  <c r="L526" i="2"/>
  <c r="AL500" i="2"/>
  <c r="L344" i="2"/>
  <c r="L834" i="2"/>
  <c r="L839" i="2"/>
  <c r="L841" i="2"/>
  <c r="AL815" i="2"/>
  <c r="L694" i="2"/>
  <c r="L729" i="2"/>
  <c r="W274" i="2"/>
  <c r="L449" i="2"/>
  <c r="L454" i="2"/>
  <c r="L456" i="2"/>
  <c r="AL430" i="2"/>
  <c r="W589" i="2"/>
  <c r="W659" i="2"/>
  <c r="W664" i="2"/>
  <c r="W666" i="2"/>
  <c r="AM640" i="2"/>
  <c r="L624" i="2"/>
  <c r="W484" i="2"/>
  <c r="L274" i="2"/>
  <c r="L279" i="2"/>
  <c r="L281" i="2"/>
  <c r="AL255" i="2"/>
  <c r="W729" i="2"/>
  <c r="L869" i="2"/>
  <c r="W869" i="2"/>
  <c r="W874" i="2"/>
  <c r="W876" i="2"/>
  <c r="AM850" i="2"/>
  <c r="W799" i="2"/>
  <c r="W414" i="2"/>
  <c r="W419" i="2"/>
  <c r="W421" i="2"/>
  <c r="AM395" i="2"/>
  <c r="AN397" i="2"/>
  <c r="L379" i="2"/>
  <c r="AN432" i="2"/>
  <c r="AR429" i="2"/>
  <c r="J31" i="3"/>
  <c r="AL432" i="2"/>
  <c r="AN642" i="2"/>
  <c r="AL642" i="2"/>
  <c r="AR639" i="2"/>
  <c r="J37" i="3"/>
  <c r="AN222" i="2"/>
  <c r="AR219" i="2"/>
  <c r="J25" i="3"/>
  <c r="AL222" i="2"/>
  <c r="AM500" i="2"/>
  <c r="AN502" i="2"/>
  <c r="AL397" i="2"/>
  <c r="AR394" i="2"/>
  <c r="J30" i="3"/>
  <c r="AM815" i="2"/>
  <c r="AN817" i="2"/>
  <c r="L384" i="2"/>
  <c r="L386" i="2"/>
  <c r="AL360" i="2"/>
  <c r="L874" i="2"/>
  <c r="L876" i="2"/>
  <c r="AL850" i="2"/>
  <c r="L629" i="2"/>
  <c r="L631" i="2"/>
  <c r="AL605" i="2"/>
  <c r="W279" i="2"/>
  <c r="W281" i="2"/>
  <c r="AM255" i="2"/>
  <c r="AN257" i="2"/>
  <c r="L349" i="2"/>
  <c r="L351" i="2"/>
  <c r="AL325" i="2"/>
  <c r="W559" i="2"/>
  <c r="W561" i="2"/>
  <c r="AM535" i="2"/>
  <c r="W734" i="2"/>
  <c r="W736" i="2"/>
  <c r="AM710" i="2"/>
  <c r="L734" i="2"/>
  <c r="L736" i="2"/>
  <c r="AL710" i="2"/>
  <c r="W769" i="2"/>
  <c r="W771" i="2"/>
  <c r="AM745" i="2"/>
  <c r="AL747" i="2"/>
  <c r="W804" i="2"/>
  <c r="W806" i="2"/>
  <c r="AM780" i="2"/>
  <c r="AN782" i="2"/>
  <c r="W594" i="2"/>
  <c r="W596" i="2"/>
  <c r="AM570" i="2"/>
  <c r="AL572" i="2"/>
  <c r="L699" i="2"/>
  <c r="L701" i="2"/>
  <c r="AL675" i="2"/>
  <c r="L559" i="2"/>
  <c r="L561" i="2"/>
  <c r="AL535" i="2"/>
  <c r="W699" i="2"/>
  <c r="W701" i="2"/>
  <c r="AM675" i="2"/>
  <c r="W489" i="2"/>
  <c r="W491" i="2"/>
  <c r="AM465" i="2"/>
  <c r="L489" i="2"/>
  <c r="L491" i="2"/>
  <c r="W314" i="2"/>
  <c r="W316" i="2"/>
  <c r="AM290" i="2"/>
  <c r="AN292" i="2"/>
  <c r="AR289" i="2"/>
  <c r="J27" i="3"/>
  <c r="H25" i="3"/>
  <c r="H31" i="3"/>
  <c r="H30" i="3"/>
  <c r="H29" i="3"/>
  <c r="G37" i="3"/>
  <c r="G35" i="3"/>
  <c r="G41" i="3"/>
  <c r="G40" i="3"/>
  <c r="H37" i="3"/>
  <c r="H36" i="3"/>
  <c r="G33" i="3"/>
  <c r="G31" i="3"/>
  <c r="G30" i="3"/>
  <c r="N30" i="3"/>
  <c r="H28" i="3"/>
  <c r="AL817" i="2"/>
  <c r="AL292" i="2"/>
  <c r="N37" i="3"/>
  <c r="AR254" i="2"/>
  <c r="J26" i="3"/>
  <c r="AL257" i="2"/>
  <c r="AN572" i="2"/>
  <c r="AR569" i="2"/>
  <c r="J35" i="3"/>
  <c r="AR499" i="2"/>
  <c r="J33" i="3"/>
  <c r="AN362" i="2"/>
  <c r="AR359" i="2"/>
  <c r="J29" i="3"/>
  <c r="AL362" i="2"/>
  <c r="AN677" i="2"/>
  <c r="AR674" i="2"/>
  <c r="J38" i="3"/>
  <c r="AL677" i="2"/>
  <c r="H42" i="3"/>
  <c r="AL537" i="2"/>
  <c r="AN537" i="2"/>
  <c r="AR534" i="2"/>
  <c r="J34" i="3"/>
  <c r="AN607" i="2"/>
  <c r="AR604" i="2"/>
  <c r="J36" i="3"/>
  <c r="AL607" i="2"/>
  <c r="AR814" i="2"/>
  <c r="J42" i="3"/>
  <c r="AN852" i="2"/>
  <c r="AR849" i="2"/>
  <c r="J43" i="3"/>
  <c r="AL852" i="2"/>
  <c r="N31" i="3"/>
  <c r="AN712" i="2"/>
  <c r="AR709" i="2"/>
  <c r="J39" i="3"/>
  <c r="AL712" i="2"/>
  <c r="AN747" i="2"/>
  <c r="AR744" i="2"/>
  <c r="J40" i="3"/>
  <c r="AL782" i="2"/>
  <c r="AR779" i="2"/>
  <c r="J41" i="3"/>
  <c r="AN327" i="2"/>
  <c r="AR324" i="2"/>
  <c r="J28" i="3"/>
  <c r="AL327" i="2"/>
  <c r="H33" i="3"/>
  <c r="N33" i="3"/>
  <c r="AL502" i="2"/>
  <c r="AL465" i="2"/>
  <c r="H35" i="3"/>
  <c r="N35" i="3"/>
  <c r="H39" i="3"/>
  <c r="G36" i="3"/>
  <c r="H38" i="3"/>
  <c r="H41" i="3"/>
  <c r="N41" i="3"/>
  <c r="H34" i="3"/>
  <c r="H27" i="3"/>
  <c r="G34" i="3"/>
  <c r="H40" i="3"/>
  <c r="N40" i="3"/>
  <c r="G28" i="3"/>
  <c r="H32" i="3"/>
  <c r="G38" i="3"/>
  <c r="G39" i="3"/>
  <c r="H26" i="3"/>
  <c r="G29" i="3"/>
  <c r="N29" i="3"/>
  <c r="R37" i="3"/>
  <c r="R35" i="3"/>
  <c r="R33" i="3"/>
  <c r="R41" i="3"/>
  <c r="R30" i="3"/>
  <c r="R31" i="3"/>
  <c r="R40" i="3"/>
  <c r="M845" i="2"/>
  <c r="E845" i="2"/>
  <c r="AK847" i="2"/>
  <c r="M810" i="2"/>
  <c r="E810" i="2"/>
  <c r="AK812" i="2"/>
  <c r="M775" i="2"/>
  <c r="E775" i="2"/>
  <c r="AK777" i="2"/>
  <c r="M740" i="2"/>
  <c r="E740" i="2"/>
  <c r="AK742" i="2"/>
  <c r="M705" i="2"/>
  <c r="E705" i="2"/>
  <c r="AK707" i="2"/>
  <c r="M670" i="2"/>
  <c r="E670" i="2"/>
  <c r="AK672" i="2"/>
  <c r="M635" i="2"/>
  <c r="E635" i="2"/>
  <c r="AK637" i="2"/>
  <c r="M600" i="2"/>
  <c r="E600" i="2"/>
  <c r="AK602" i="2"/>
  <c r="M565" i="2"/>
  <c r="E565" i="2"/>
  <c r="AK567" i="2"/>
  <c r="M530" i="2"/>
  <c r="E530" i="2"/>
  <c r="AK532" i="2"/>
  <c r="M495" i="2"/>
  <c r="E495" i="2"/>
  <c r="AK497" i="2"/>
  <c r="M460" i="2"/>
  <c r="E460" i="2"/>
  <c r="AK462" i="2"/>
  <c r="M425" i="2"/>
  <c r="E425" i="2"/>
  <c r="AK427" i="2"/>
  <c r="M390" i="2"/>
  <c r="E390" i="2"/>
  <c r="AK392" i="2"/>
  <c r="M355" i="2"/>
  <c r="E355" i="2"/>
  <c r="AK357" i="2"/>
  <c r="M320" i="2"/>
  <c r="E320" i="2"/>
  <c r="AK322" i="2"/>
  <c r="M285" i="2"/>
  <c r="E285" i="2"/>
  <c r="AK287" i="2"/>
  <c r="M250" i="2"/>
  <c r="E250" i="2"/>
  <c r="AK252" i="2"/>
  <c r="M215" i="2"/>
  <c r="E215" i="2"/>
  <c r="AK217" i="2"/>
  <c r="M180" i="2"/>
  <c r="E180" i="2"/>
  <c r="C182" i="2" s="1"/>
  <c r="Y182" i="2" s="1"/>
  <c r="M145" i="2"/>
  <c r="E145" i="2"/>
  <c r="C147" i="2" s="1"/>
  <c r="Y147" i="2" s="1"/>
  <c r="AK147" i="2"/>
  <c r="M110" i="2"/>
  <c r="E110" i="2"/>
  <c r="AK112" i="2" s="1"/>
  <c r="M75" i="2"/>
  <c r="E75" i="2"/>
  <c r="C77" i="2" s="1"/>
  <c r="Y77" i="2" s="1"/>
  <c r="AK77" i="2"/>
  <c r="M40" i="2"/>
  <c r="E40" i="2"/>
  <c r="AK42" i="2" s="1"/>
  <c r="M5" i="2"/>
  <c r="E5" i="2"/>
  <c r="Y7" i="2" s="1"/>
  <c r="N34" i="3"/>
  <c r="R39" i="3"/>
  <c r="N39" i="3"/>
  <c r="R28" i="3"/>
  <c r="N28" i="3"/>
  <c r="AL467" i="2"/>
  <c r="AN467" i="2"/>
  <c r="AR464" i="2"/>
  <c r="J32" i="3"/>
  <c r="G32" i="3"/>
  <c r="R36" i="3"/>
  <c r="N36" i="3"/>
  <c r="N38" i="3"/>
  <c r="R29" i="3"/>
  <c r="R38" i="3"/>
  <c r="R34" i="3"/>
  <c r="AK7" i="2"/>
  <c r="N32" i="3"/>
  <c r="R32" i="3"/>
  <c r="N7" i="2"/>
  <c r="N217" i="2"/>
  <c r="N427" i="2"/>
  <c r="N252" i="2"/>
  <c r="N357" i="2"/>
  <c r="N392" i="2"/>
  <c r="N567" i="2"/>
  <c r="N672" i="2"/>
  <c r="N602" i="2"/>
  <c r="N532" i="2"/>
  <c r="N742" i="2"/>
  <c r="N812" i="2"/>
  <c r="C42" i="2"/>
  <c r="C287" i="2"/>
  <c r="Y287" i="2"/>
  <c r="C112" i="2"/>
  <c r="Y112" i="2" s="1"/>
  <c r="C252" i="2"/>
  <c r="Y252" i="2"/>
  <c r="N287" i="2"/>
  <c r="C217" i="2"/>
  <c r="Y217" i="2"/>
  <c r="N322" i="2"/>
  <c r="C427" i="2"/>
  <c r="Y427" i="2"/>
  <c r="N462" i="2"/>
  <c r="C392" i="2"/>
  <c r="Y392" i="2"/>
  <c r="N497" i="2"/>
  <c r="C497" i="2"/>
  <c r="Y497" i="2"/>
  <c r="C357" i="2"/>
  <c r="Y357" i="2"/>
  <c r="C322" i="2"/>
  <c r="Y322" i="2"/>
  <c r="C462" i="2"/>
  <c r="Y462" i="2"/>
  <c r="C567" i="2"/>
  <c r="Y567" i="2"/>
  <c r="C532" i="2"/>
  <c r="Y532" i="2"/>
  <c r="C602" i="2"/>
  <c r="Y602" i="2"/>
  <c r="N637" i="2"/>
  <c r="C672" i="2"/>
  <c r="Y672" i="2"/>
  <c r="C637" i="2"/>
  <c r="Y637" i="2"/>
  <c r="C742" i="2"/>
  <c r="Y742" i="2"/>
  <c r="C707" i="2"/>
  <c r="Y707" i="2"/>
  <c r="N777" i="2"/>
  <c r="C777" i="2"/>
  <c r="Y777" i="2"/>
  <c r="N847" i="2"/>
  <c r="C847" i="2"/>
  <c r="Y847" i="2"/>
  <c r="N707" i="2"/>
  <c r="C812" i="2"/>
  <c r="Y812" i="2"/>
  <c r="G26" i="3"/>
  <c r="N26" i="3"/>
  <c r="H43" i="3"/>
  <c r="R26" i="3"/>
  <c r="G42" i="3"/>
  <c r="N42" i="3"/>
  <c r="G43" i="3"/>
  <c r="N43" i="3"/>
  <c r="R43" i="3"/>
  <c r="R42" i="3"/>
  <c r="G27" i="3"/>
  <c r="N27" i="3"/>
  <c r="G25" i="3"/>
  <c r="N25" i="3"/>
  <c r="R25" i="3"/>
  <c r="R27" i="3"/>
  <c r="AH191" i="2" l="1"/>
  <c r="AH199" i="2"/>
  <c r="AH189" i="2"/>
  <c r="AH185" i="2"/>
  <c r="W185" i="2"/>
  <c r="W188" i="2"/>
  <c r="W194" i="2"/>
  <c r="W192" i="2"/>
  <c r="W197" i="2"/>
  <c r="W204" i="2"/>
  <c r="S203" i="2"/>
  <c r="L209" i="2"/>
  <c r="L211" i="2" s="1"/>
  <c r="AL185" i="2" s="1"/>
  <c r="AH169" i="2"/>
  <c r="AH174" i="2" s="1"/>
  <c r="AH154" i="2"/>
  <c r="W151" i="2"/>
  <c r="W154" i="2"/>
  <c r="W157" i="2"/>
  <c r="W162" i="2"/>
  <c r="W165" i="2"/>
  <c r="W152" i="2"/>
  <c r="W155" i="2"/>
  <c r="W158" i="2"/>
  <c r="W163" i="2"/>
  <c r="W166" i="2"/>
  <c r="W150" i="2"/>
  <c r="W169" i="2" s="1"/>
  <c r="W156" i="2"/>
  <c r="W159" i="2"/>
  <c r="S168" i="2"/>
  <c r="L169" i="2"/>
  <c r="AH120" i="2"/>
  <c r="AH134" i="2" s="1"/>
  <c r="W118" i="2"/>
  <c r="W124" i="2"/>
  <c r="W122" i="2"/>
  <c r="W120" i="2"/>
  <c r="W123" i="2"/>
  <c r="W128" i="2"/>
  <c r="W115" i="2"/>
  <c r="W134" i="2" s="1"/>
  <c r="W139" i="2" s="1"/>
  <c r="W141" i="2" s="1"/>
  <c r="AM115" i="2" s="1"/>
  <c r="H22" i="3" s="1"/>
  <c r="J133" i="2"/>
  <c r="L119" i="2"/>
  <c r="L122" i="2"/>
  <c r="L127" i="2"/>
  <c r="L130" i="2"/>
  <c r="L121" i="2"/>
  <c r="L120" i="2"/>
  <c r="L123" i="2"/>
  <c r="L128" i="2"/>
  <c r="W80" i="2"/>
  <c r="W86" i="2"/>
  <c r="W94" i="2"/>
  <c r="W82" i="2"/>
  <c r="W88" i="2"/>
  <c r="W93" i="2"/>
  <c r="S98" i="2"/>
  <c r="L84" i="2"/>
  <c r="L92" i="2"/>
  <c r="L95" i="2"/>
  <c r="L82" i="2"/>
  <c r="L99" i="2" s="1"/>
  <c r="L104" i="2" s="1"/>
  <c r="L106" i="2" s="1"/>
  <c r="AL80" i="2" s="1"/>
  <c r="L85" i="2"/>
  <c r="L88" i="2"/>
  <c r="H98" i="2"/>
  <c r="L86" i="2"/>
  <c r="AH51" i="2"/>
  <c r="AH52" i="2"/>
  <c r="W46" i="2"/>
  <c r="W49" i="2"/>
  <c r="W52" i="2"/>
  <c r="W47" i="2"/>
  <c r="W50" i="2"/>
  <c r="W58" i="2"/>
  <c r="U63" i="2"/>
  <c r="L53" i="2"/>
  <c r="L58" i="2"/>
  <c r="J63" i="2"/>
  <c r="L49" i="2"/>
  <c r="L60" i="2"/>
  <c r="C7" i="2"/>
  <c r="N77" i="2"/>
  <c r="N147" i="2"/>
  <c r="Y42" i="2"/>
  <c r="N42" i="2"/>
  <c r="N182" i="2"/>
  <c r="N112" i="2"/>
  <c r="AK182" i="2"/>
  <c r="AH15" i="2"/>
  <c r="AH23" i="2"/>
  <c r="AH10" i="2"/>
  <c r="AH11" i="2"/>
  <c r="AH17" i="2"/>
  <c r="AH25" i="2"/>
  <c r="AH26" i="2"/>
  <c r="AH19" i="2"/>
  <c r="W25" i="2"/>
  <c r="W12" i="2"/>
  <c r="W26" i="2"/>
  <c r="W19" i="2"/>
  <c r="W14" i="2"/>
  <c r="W22" i="2"/>
  <c r="W15" i="2"/>
  <c r="W10" i="2"/>
  <c r="W16" i="2"/>
  <c r="L16" i="2"/>
  <c r="L11" i="2"/>
  <c r="L17" i="2"/>
  <c r="L12" i="2"/>
  <c r="L18" i="2"/>
  <c r="L26" i="2"/>
  <c r="L19" i="2"/>
  <c r="W85" i="2"/>
  <c r="AF98" i="2"/>
  <c r="AH106" i="2"/>
  <c r="AN80" i="2" s="1"/>
  <c r="I21" i="3" s="1"/>
  <c r="H12" i="5" s="1"/>
  <c r="U98" i="2"/>
  <c r="AD28" i="2"/>
  <c r="AH12" i="2"/>
  <c r="S28" i="2"/>
  <c r="W45" i="2"/>
  <c r="W64" i="2" s="1"/>
  <c r="W69" i="2" s="1"/>
  <c r="W71" i="2" s="1"/>
  <c r="AM45" i="2" s="1"/>
  <c r="AH45" i="2"/>
  <c r="AH64" i="2" s="1"/>
  <c r="W11" i="2"/>
  <c r="H28" i="2"/>
  <c r="H133" i="2"/>
  <c r="L10" i="2"/>
  <c r="L29" i="2" s="1"/>
  <c r="L45" i="2"/>
  <c r="S63" i="2"/>
  <c r="AH204" i="2" l="1"/>
  <c r="AH209" i="2"/>
  <c r="AH211" i="2" s="1"/>
  <c r="AN185" i="2" s="1"/>
  <c r="I24" i="3" s="1"/>
  <c r="H15" i="5" s="1"/>
  <c r="W209" i="2"/>
  <c r="W211" i="2" s="1"/>
  <c r="AM185" i="2" s="1"/>
  <c r="G24" i="3"/>
  <c r="AH176" i="2"/>
  <c r="AN150" i="2" s="1"/>
  <c r="I23" i="3" s="1"/>
  <c r="H14" i="5" s="1"/>
  <c r="W174" i="2"/>
  <c r="W176" i="2"/>
  <c r="AM150" i="2" s="1"/>
  <c r="H23" i="3" s="1"/>
  <c r="L174" i="2"/>
  <c r="L176" i="2"/>
  <c r="AL150" i="2" s="1"/>
  <c r="AH139" i="2"/>
  <c r="AH141" i="2"/>
  <c r="AN115" i="2" s="1"/>
  <c r="I22" i="3" s="1"/>
  <c r="H13" i="5" s="1"/>
  <c r="L134" i="2"/>
  <c r="L139" i="2" s="1"/>
  <c r="L141" i="2" s="1"/>
  <c r="AL115" i="2" s="1"/>
  <c r="AL117" i="2" s="1"/>
  <c r="W99" i="2"/>
  <c r="W104" i="2" s="1"/>
  <c r="L64" i="2"/>
  <c r="AH29" i="2"/>
  <c r="AH34" i="2" s="1"/>
  <c r="AH36" i="2" s="1"/>
  <c r="AN10" i="2" s="1"/>
  <c r="I19" i="3" s="1"/>
  <c r="H10" i="5" s="1"/>
  <c r="W29" i="2"/>
  <c r="W34" i="2" s="1"/>
  <c r="W36" i="2" s="1"/>
  <c r="AM10" i="2" s="1"/>
  <c r="H19" i="3" s="1"/>
  <c r="W106" i="2"/>
  <c r="AM80" i="2" s="1"/>
  <c r="H21" i="3" s="1"/>
  <c r="AH69" i="2"/>
  <c r="AH71" i="2"/>
  <c r="AN45" i="2" s="1"/>
  <c r="I20" i="3" s="1"/>
  <c r="H11" i="5" s="1"/>
  <c r="G22" i="3"/>
  <c r="L34" i="2"/>
  <c r="L36" i="2" s="1"/>
  <c r="AL10" i="2" s="1"/>
  <c r="L69" i="2"/>
  <c r="L71" i="2" s="1"/>
  <c r="AL45" i="2" s="1"/>
  <c r="G20" i="3" s="1"/>
  <c r="R20" i="3" s="1"/>
  <c r="H20" i="3"/>
  <c r="G21" i="3"/>
  <c r="H24" i="3" l="1"/>
  <c r="AN187" i="2"/>
  <c r="AR184" i="2" s="1"/>
  <c r="J24" i="3" s="1"/>
  <c r="AL187" i="2"/>
  <c r="R24" i="3"/>
  <c r="N24" i="3"/>
  <c r="AN152" i="2"/>
  <c r="AR149" i="2" s="1"/>
  <c r="J23" i="3" s="1"/>
  <c r="G23" i="3"/>
  <c r="AL152" i="2"/>
  <c r="AN117" i="2"/>
  <c r="AR114" i="2" s="1"/>
  <c r="J22" i="3" s="1"/>
  <c r="AN82" i="2"/>
  <c r="AR79" i="2" s="1"/>
  <c r="J21" i="3" s="1"/>
  <c r="AL82" i="2"/>
  <c r="AN47" i="2"/>
  <c r="AR44" i="2" s="1"/>
  <c r="J20" i="3" s="1"/>
  <c r="N20" i="3"/>
  <c r="AL47" i="2"/>
  <c r="N22" i="3"/>
  <c r="R22" i="3"/>
  <c r="G19" i="3"/>
  <c r="AN12" i="2"/>
  <c r="AR9" i="2" s="1"/>
  <c r="J19" i="3" s="1"/>
  <c r="AL12" i="2"/>
  <c r="N21" i="3"/>
  <c r="R21" i="3"/>
  <c r="R23" i="3" l="1"/>
  <c r="N23" i="3"/>
  <c r="L36" i="3"/>
  <c r="C36" i="3" s="1"/>
  <c r="L24" i="3"/>
  <c r="C24" i="3" s="1"/>
  <c r="L30" i="3"/>
  <c r="C30" i="3" s="1"/>
  <c r="J45" i="3"/>
  <c r="K21" i="3" s="1"/>
  <c r="L41" i="3"/>
  <c r="C41" i="3" s="1"/>
  <c r="L35" i="3"/>
  <c r="C35" i="3" s="1"/>
  <c r="L34" i="3"/>
  <c r="C34" i="3" s="1"/>
  <c r="L23" i="3"/>
  <c r="C23" i="3" s="1"/>
  <c r="L21" i="3"/>
  <c r="C21" i="3" s="1"/>
  <c r="L40" i="3"/>
  <c r="C40" i="3" s="1"/>
  <c r="L19" i="3"/>
  <c r="C19" i="3" s="1"/>
  <c r="L31" i="3"/>
  <c r="C31" i="3" s="1"/>
  <c r="L42" i="3"/>
  <c r="C42" i="3" s="1"/>
  <c r="L33" i="3"/>
  <c r="C33" i="3" s="1"/>
  <c r="L32" i="3"/>
  <c r="C32" i="3" s="1"/>
  <c r="L20" i="3"/>
  <c r="C20" i="3" s="1"/>
  <c r="L39" i="3"/>
  <c r="C39" i="3" s="1"/>
  <c r="L22" i="3"/>
  <c r="C22" i="3" s="1"/>
  <c r="L37" i="3"/>
  <c r="C37" i="3" s="1"/>
  <c r="L38" i="3"/>
  <c r="C38" i="3" s="1"/>
  <c r="L29" i="3"/>
  <c r="C29" i="3" s="1"/>
  <c r="L25" i="3"/>
  <c r="C25" i="3" s="1"/>
  <c r="L27" i="3"/>
  <c r="C27" i="3" s="1"/>
  <c r="L28" i="3"/>
  <c r="C28" i="3" s="1"/>
  <c r="L26" i="3"/>
  <c r="C26" i="3" s="1"/>
  <c r="L43" i="3"/>
  <c r="C43" i="3" s="1"/>
  <c r="R19" i="3"/>
  <c r="N19" i="3"/>
  <c r="P36" i="3" l="1"/>
  <c r="A36" i="3" s="1"/>
  <c r="T37" i="3"/>
  <c r="B37" i="3" s="1"/>
  <c r="T43" i="3"/>
  <c r="B43" i="3" s="1"/>
  <c r="T39" i="3"/>
  <c r="B39" i="3" s="1"/>
  <c r="T21" i="3"/>
  <c r="B21" i="3" s="1"/>
  <c r="T33" i="3"/>
  <c r="B33" i="3" s="1"/>
  <c r="T41" i="3"/>
  <c r="B41" i="3" s="1"/>
  <c r="T23" i="3"/>
  <c r="B23" i="3" s="1"/>
  <c r="T30" i="3"/>
  <c r="B30" i="3" s="1"/>
  <c r="T29" i="3"/>
  <c r="B29" i="3" s="1"/>
  <c r="K19" i="3"/>
  <c r="K20" i="3"/>
  <c r="K22" i="3"/>
  <c r="K40" i="3"/>
  <c r="P34" i="3"/>
  <c r="A34" i="3" s="1"/>
  <c r="P40" i="3"/>
  <c r="A40" i="3" s="1"/>
  <c r="K37" i="3"/>
  <c r="K29" i="3"/>
  <c r="P33" i="3"/>
  <c r="A33" i="3" s="1"/>
  <c r="P28" i="3"/>
  <c r="A28" i="3" s="1"/>
  <c r="K31" i="3"/>
  <c r="K23" i="3"/>
  <c r="P24" i="3"/>
  <c r="A24" i="3" s="1"/>
  <c r="P23" i="3"/>
  <c r="A23" i="3" s="1"/>
  <c r="T42" i="3"/>
  <c r="B42" i="3" s="1"/>
  <c r="K41" i="3"/>
  <c r="K33" i="3"/>
  <c r="P20" i="3"/>
  <c r="A20" i="3" s="1"/>
  <c r="P30" i="3"/>
  <c r="A30" i="3" s="1"/>
  <c r="T25" i="3"/>
  <c r="B25" i="3" s="1"/>
  <c r="P39" i="3"/>
  <c r="A39" i="3" s="1"/>
  <c r="K38" i="3"/>
  <c r="P29" i="3"/>
  <c r="A29" i="3" s="1"/>
  <c r="P21" i="3"/>
  <c r="A21" i="3" s="1"/>
  <c r="T31" i="3"/>
  <c r="B31" i="3" s="1"/>
  <c r="K35" i="3"/>
  <c r="K42" i="3"/>
  <c r="P26" i="3"/>
  <c r="A26" i="3" s="1"/>
  <c r="P41" i="3"/>
  <c r="A41" i="3" s="1"/>
  <c r="T28" i="3"/>
  <c r="B28" i="3" s="1"/>
  <c r="T36" i="3"/>
  <c r="B36" i="3" s="1"/>
  <c r="K43" i="3"/>
  <c r="K30" i="3"/>
  <c r="P42" i="3"/>
  <c r="A42" i="3" s="1"/>
  <c r="P19" i="3"/>
  <c r="A19" i="3" s="1"/>
  <c r="T35" i="3"/>
  <c r="B35" i="3" s="1"/>
  <c r="S45" i="3"/>
  <c r="S23" i="3" s="1"/>
  <c r="K26" i="3"/>
  <c r="K27" i="3"/>
  <c r="P38" i="3"/>
  <c r="A38" i="3" s="1"/>
  <c r="K32" i="3"/>
  <c r="T26" i="3"/>
  <c r="B26" i="3" s="1"/>
  <c r="K28" i="3"/>
  <c r="K34" i="3"/>
  <c r="P27" i="3"/>
  <c r="A27" i="3" s="1"/>
  <c r="P31" i="3"/>
  <c r="A31" i="3" s="1"/>
  <c r="T19" i="3"/>
  <c r="B19" i="3" s="1"/>
  <c r="T38" i="3"/>
  <c r="B38" i="3" s="1"/>
  <c r="P32" i="3"/>
  <c r="A32" i="3" s="1"/>
  <c r="K25" i="3"/>
  <c r="P22" i="3"/>
  <c r="A22" i="3" s="1"/>
  <c r="K39" i="3"/>
  <c r="P35" i="3"/>
  <c r="A35" i="3" s="1"/>
  <c r="K36" i="3"/>
  <c r="K24" i="3"/>
  <c r="O45" i="3"/>
  <c r="O35" i="3" s="1"/>
  <c r="P37" i="3"/>
  <c r="A37" i="3" s="1"/>
  <c r="T34" i="3"/>
  <c r="B34" i="3" s="1"/>
  <c r="T24" i="3"/>
  <c r="B24" i="3" s="1"/>
  <c r="E70" i="3" a="1"/>
  <c r="K85" i="3" s="1"/>
  <c r="T22" i="3"/>
  <c r="B22" i="3" s="1"/>
  <c r="T40" i="3"/>
  <c r="B40" i="3" s="1"/>
  <c r="D70" i="3" a="1"/>
  <c r="B22" i="5" s="1"/>
  <c r="T27" i="3"/>
  <c r="B27" i="3" s="1"/>
  <c r="T32" i="3"/>
  <c r="B32" i="3" s="1"/>
  <c r="P43" i="3"/>
  <c r="A43" i="3" s="1"/>
  <c r="P25" i="3"/>
  <c r="A25" i="3" s="1"/>
  <c r="T20" i="3"/>
  <c r="B20" i="3" s="1"/>
  <c r="E101" i="3" l="1"/>
  <c r="H101" i="3"/>
  <c r="S24" i="3"/>
  <c r="S30" i="3"/>
  <c r="S26" i="3"/>
  <c r="S39" i="3"/>
  <c r="S28" i="3"/>
  <c r="K121" i="3"/>
  <c r="O39" i="3"/>
  <c r="O34" i="3"/>
  <c r="S34" i="3"/>
  <c r="S43" i="3"/>
  <c r="S27" i="3"/>
  <c r="S22" i="3"/>
  <c r="S21" i="3"/>
  <c r="E102" i="3"/>
  <c r="S36" i="3"/>
  <c r="F112" i="3"/>
  <c r="F124" i="3"/>
  <c r="G116" i="3"/>
  <c r="E119" i="3"/>
  <c r="K122" i="3"/>
  <c r="S33" i="3"/>
  <c r="S31" i="3"/>
  <c r="F115" i="3"/>
  <c r="E115" i="3"/>
  <c r="F111" i="3"/>
  <c r="H113" i="3"/>
  <c r="O21" i="3"/>
  <c r="E131" i="3"/>
  <c r="G121" i="3"/>
  <c r="G105" i="3"/>
  <c r="G110" i="3"/>
  <c r="H117" i="3"/>
  <c r="H116" i="3"/>
  <c r="E122" i="3"/>
  <c r="H107" i="3"/>
  <c r="H108" i="3"/>
  <c r="K116" i="3"/>
  <c r="S40" i="3"/>
  <c r="F118" i="3"/>
  <c r="S20" i="3"/>
  <c r="H106" i="3"/>
  <c r="S32" i="3"/>
  <c r="E106" i="3"/>
  <c r="S41" i="3"/>
  <c r="S37" i="3"/>
  <c r="G120" i="3"/>
  <c r="G122" i="3"/>
  <c r="G113" i="3"/>
  <c r="E103" i="3"/>
  <c r="F105" i="3"/>
  <c r="K124" i="3"/>
  <c r="G115" i="3"/>
  <c r="S35" i="3"/>
  <c r="G111" i="3"/>
  <c r="F109" i="3"/>
  <c r="S19" i="3"/>
  <c r="K102" i="3" s="1"/>
  <c r="E114" i="3"/>
  <c r="K120" i="3"/>
  <c r="S42" i="3"/>
  <c r="K112" i="3"/>
  <c r="E112" i="3"/>
  <c r="S25" i="3"/>
  <c r="K107" i="3" s="1"/>
  <c r="S29" i="3"/>
  <c r="K106" i="3"/>
  <c r="F101" i="3"/>
  <c r="F107" i="3"/>
  <c r="E113" i="3"/>
  <c r="S38" i="3"/>
  <c r="F119" i="3"/>
  <c r="K108" i="3"/>
  <c r="E107" i="3"/>
  <c r="G114" i="3"/>
  <c r="K115" i="3"/>
  <c r="H114" i="3"/>
  <c r="E124" i="3"/>
  <c r="H132" i="3"/>
  <c r="G131" i="3"/>
  <c r="K141" i="3"/>
  <c r="F149" i="3"/>
  <c r="B11" i="5"/>
  <c r="F153" i="3"/>
  <c r="F132" i="3"/>
  <c r="F143" i="3"/>
  <c r="B23" i="5"/>
  <c r="G134" i="3"/>
  <c r="F140" i="3"/>
  <c r="H131" i="3"/>
  <c r="E139" i="3"/>
  <c r="H155" i="3"/>
  <c r="B25" i="5"/>
  <c r="K149" i="3"/>
  <c r="F141" i="3"/>
  <c r="F152" i="3"/>
  <c r="O37" i="3"/>
  <c r="G144" i="3"/>
  <c r="O25" i="3"/>
  <c r="K137" i="3" s="1"/>
  <c r="E152" i="3"/>
  <c r="O31" i="3"/>
  <c r="E140" i="3"/>
  <c r="O41" i="3"/>
  <c r="O19" i="3"/>
  <c r="E150" i="3"/>
  <c r="K139" i="3"/>
  <c r="H134" i="3"/>
  <c r="O28" i="3"/>
  <c r="O43" i="3"/>
  <c r="F144" i="3"/>
  <c r="E155" i="3"/>
  <c r="F147" i="3"/>
  <c r="E142" i="3"/>
  <c r="H135" i="3"/>
  <c r="O30" i="3"/>
  <c r="O29" i="3"/>
  <c r="G141" i="3"/>
  <c r="K150" i="3"/>
  <c r="O24" i="3"/>
  <c r="K136" i="3" s="1"/>
  <c r="O40" i="3"/>
  <c r="H136" i="3"/>
  <c r="G151" i="3"/>
  <c r="H148" i="3"/>
  <c r="O26" i="3"/>
  <c r="O20" i="3"/>
  <c r="K133" i="3" s="1"/>
  <c r="O27" i="3"/>
  <c r="O38" i="3"/>
  <c r="H141" i="3"/>
  <c r="E135" i="3"/>
  <c r="H153" i="3"/>
  <c r="E132" i="3"/>
  <c r="B18" i="5"/>
  <c r="O36" i="3"/>
  <c r="O22" i="3"/>
  <c r="H137" i="3"/>
  <c r="F131" i="3"/>
  <c r="G133" i="3"/>
  <c r="E138" i="3"/>
  <c r="O33" i="3"/>
  <c r="O42" i="3"/>
  <c r="H152" i="3"/>
  <c r="K153" i="3"/>
  <c r="G143" i="3"/>
  <c r="O32" i="3"/>
  <c r="K154" i="3"/>
  <c r="O23" i="3"/>
  <c r="G145" i="3"/>
  <c r="E153" i="3"/>
  <c r="G132" i="3"/>
  <c r="G153" i="3"/>
  <c r="F73" i="3"/>
  <c r="D13" i="5" s="1"/>
  <c r="L73" i="3"/>
  <c r="J13" i="5" s="1"/>
  <c r="B16" i="5"/>
  <c r="K117" i="3"/>
  <c r="G106" i="3"/>
  <c r="H123" i="3"/>
  <c r="F113" i="3"/>
  <c r="G119" i="3"/>
  <c r="E148" i="3"/>
  <c r="H142" i="3"/>
  <c r="G146" i="3"/>
  <c r="E151" i="3"/>
  <c r="F148" i="3"/>
  <c r="C25" i="5"/>
  <c r="C15" i="5"/>
  <c r="F78" i="3"/>
  <c r="D18" i="5" s="1"/>
  <c r="J91" i="3"/>
  <c r="I31" i="5" s="1"/>
  <c r="I87" i="3"/>
  <c r="G27" i="5" s="1"/>
  <c r="G78" i="3"/>
  <c r="E18" i="5" s="1"/>
  <c r="K74" i="3"/>
  <c r="H92" i="3"/>
  <c r="F32" i="5" s="1"/>
  <c r="J83" i="3"/>
  <c r="I23" i="5" s="1"/>
  <c r="C26" i="5"/>
  <c r="F83" i="3"/>
  <c r="D23" i="5" s="1"/>
  <c r="H88" i="3"/>
  <c r="F28" i="5" s="1"/>
  <c r="J79" i="3"/>
  <c r="I19" i="5" s="1"/>
  <c r="I84" i="3"/>
  <c r="G24" i="5" s="1"/>
  <c r="H91" i="3"/>
  <c r="F31" i="5" s="1"/>
  <c r="J74" i="3"/>
  <c r="I14" i="5" s="1"/>
  <c r="H89" i="3"/>
  <c r="F29" i="5" s="1"/>
  <c r="J71" i="3"/>
  <c r="I11" i="5" s="1"/>
  <c r="C29" i="5"/>
  <c r="F81" i="3"/>
  <c r="D21" i="5" s="1"/>
  <c r="I94" i="3"/>
  <c r="G34" i="5" s="1"/>
  <c r="G93" i="3"/>
  <c r="E33" i="5" s="1"/>
  <c r="I75" i="3"/>
  <c r="G15" i="5" s="1"/>
  <c r="L92" i="3"/>
  <c r="J32" i="5" s="1"/>
  <c r="G88" i="3"/>
  <c r="E28" i="5" s="1"/>
  <c r="H83" i="3"/>
  <c r="F23" i="5" s="1"/>
  <c r="G73" i="3"/>
  <c r="E13" i="5" s="1"/>
  <c r="F87" i="3"/>
  <c r="D27" i="5" s="1"/>
  <c r="I79" i="3"/>
  <c r="G19" i="5" s="1"/>
  <c r="I72" i="3"/>
  <c r="G12" i="5" s="1"/>
  <c r="H74" i="3"/>
  <c r="F14" i="5" s="1"/>
  <c r="E120" i="3"/>
  <c r="F108" i="3"/>
  <c r="F120" i="3"/>
  <c r="H125" i="3"/>
  <c r="H151" i="3"/>
  <c r="G150" i="3"/>
  <c r="F136" i="3"/>
  <c r="F133" i="3"/>
  <c r="G149" i="3"/>
  <c r="F75" i="3"/>
  <c r="D15" i="5" s="1"/>
  <c r="F76" i="3"/>
  <c r="D16" i="5" s="1"/>
  <c r="I76" i="3"/>
  <c r="G16" i="5" s="1"/>
  <c r="K90" i="3"/>
  <c r="J89" i="3"/>
  <c r="I29" i="5" s="1"/>
  <c r="L77" i="3"/>
  <c r="J17" i="5" s="1"/>
  <c r="H76" i="3"/>
  <c r="F16" i="5" s="1"/>
  <c r="H71" i="3"/>
  <c r="F11" i="5" s="1"/>
  <c r="K82" i="3"/>
  <c r="F92" i="3"/>
  <c r="D32" i="5" s="1"/>
  <c r="G81" i="3"/>
  <c r="E21" i="5" s="1"/>
  <c r="L80" i="3"/>
  <c r="J20" i="5" s="1"/>
  <c r="G76" i="3"/>
  <c r="E16" i="5" s="1"/>
  <c r="K91" i="3"/>
  <c r="B34" i="5"/>
  <c r="F116" i="3"/>
  <c r="B32" i="5"/>
  <c r="F110" i="3"/>
  <c r="G117" i="3"/>
  <c r="K118" i="3"/>
  <c r="K110" i="3"/>
  <c r="E111" i="3"/>
  <c r="G104" i="3"/>
  <c r="F135" i="3"/>
  <c r="K138" i="3"/>
  <c r="H143" i="3"/>
  <c r="F138" i="3"/>
  <c r="E133" i="3"/>
  <c r="C12" i="5"/>
  <c r="F86" i="3"/>
  <c r="D26" i="5" s="1"/>
  <c r="I73" i="3"/>
  <c r="G13" i="5" s="1"/>
  <c r="K84" i="3"/>
  <c r="J77" i="3"/>
  <c r="I17" i="5" s="1"/>
  <c r="L74" i="3"/>
  <c r="J14" i="5" s="1"/>
  <c r="I86" i="3"/>
  <c r="G26" i="5" s="1"/>
  <c r="J84" i="3"/>
  <c r="I24" i="5" s="1"/>
  <c r="K79" i="3"/>
  <c r="C27" i="5"/>
  <c r="C22" i="5"/>
  <c r="J81" i="3"/>
  <c r="I21" i="5" s="1"/>
  <c r="K81" i="3"/>
  <c r="H90" i="3"/>
  <c r="F30" i="5" s="1"/>
  <c r="L71" i="3"/>
  <c r="J11" i="5" s="1"/>
  <c r="I83" i="3"/>
  <c r="G23" i="5" s="1"/>
  <c r="H73" i="3"/>
  <c r="F13" i="5" s="1"/>
  <c r="K76" i="3"/>
  <c r="E104" i="3"/>
  <c r="F117" i="3"/>
  <c r="H109" i="3"/>
  <c r="E108" i="3"/>
  <c r="E145" i="3"/>
  <c r="G137" i="3"/>
  <c r="F134" i="3"/>
  <c r="E143" i="3"/>
  <c r="F84" i="3"/>
  <c r="D24" i="5" s="1"/>
  <c r="C11" i="5"/>
  <c r="G71" i="3"/>
  <c r="E11" i="5" s="1"/>
  <c r="K78" i="3"/>
  <c r="H87" i="3"/>
  <c r="F27" i="5" s="1"/>
  <c r="G89" i="3"/>
  <c r="E29" i="5" s="1"/>
  <c r="I80" i="3"/>
  <c r="G20" i="5" s="1"/>
  <c r="L94" i="3"/>
  <c r="J34" i="5" s="1"/>
  <c r="K73" i="3"/>
  <c r="F72" i="3"/>
  <c r="D12" i="5" s="1"/>
  <c r="C28" i="5"/>
  <c r="G82" i="3"/>
  <c r="E22" i="5" s="1"/>
  <c r="K72" i="3"/>
  <c r="H84" i="3"/>
  <c r="F24" i="5" s="1"/>
  <c r="H79" i="3"/>
  <c r="F19" i="5" s="1"/>
  <c r="I77" i="3"/>
  <c r="G17" i="5" s="1"/>
  <c r="L91" i="3"/>
  <c r="J31" i="5" s="1"/>
  <c r="G84" i="3"/>
  <c r="E24" i="5" s="1"/>
  <c r="F91" i="3"/>
  <c r="D31" i="5" s="1"/>
  <c r="C33" i="5"/>
  <c r="C14" i="5"/>
  <c r="L87" i="3"/>
  <c r="J27" i="5" s="1"/>
  <c r="G92" i="3"/>
  <c r="E32" i="5" s="1"/>
  <c r="H78" i="3"/>
  <c r="F18" i="5" s="1"/>
  <c r="K92" i="3"/>
  <c r="G87" i="3"/>
  <c r="E27" i="5" s="1"/>
  <c r="L88" i="3"/>
  <c r="J28" i="5" s="1"/>
  <c r="G72" i="3"/>
  <c r="E12" i="5" s="1"/>
  <c r="B29" i="5"/>
  <c r="G108" i="3"/>
  <c r="K151" i="3"/>
  <c r="H146" i="3"/>
  <c r="H138" i="3"/>
  <c r="G138" i="3"/>
  <c r="C34" i="5"/>
  <c r="F74" i="3"/>
  <c r="D14" i="5" s="1"/>
  <c r="C17" i="5"/>
  <c r="L84" i="3"/>
  <c r="J24" i="5" s="1"/>
  <c r="I93" i="3"/>
  <c r="G33" i="5" s="1"/>
  <c r="H75" i="3"/>
  <c r="F15" i="5" s="1"/>
  <c r="K89" i="3"/>
  <c r="G75" i="3"/>
  <c r="E15" i="5" s="1"/>
  <c r="L79" i="3"/>
  <c r="J19" i="5" s="1"/>
  <c r="E123" i="3"/>
  <c r="B17" i="5"/>
  <c r="F90" i="3"/>
  <c r="D30" i="5" s="1"/>
  <c r="C20" i="5"/>
  <c r="L81" i="3"/>
  <c r="J21" i="5" s="1"/>
  <c r="I90" i="3"/>
  <c r="G30" i="5" s="1"/>
  <c r="J88" i="3"/>
  <c r="I28" i="5" s="1"/>
  <c r="K83" i="3"/>
  <c r="H94" i="3"/>
  <c r="F34" i="5" s="1"/>
  <c r="B33" i="5"/>
  <c r="B19" i="5"/>
  <c r="B21" i="5"/>
  <c r="K111" i="3"/>
  <c r="E125" i="3"/>
  <c r="K113" i="3"/>
  <c r="K114" i="3"/>
  <c r="H119" i="3"/>
  <c r="H110" i="3"/>
  <c r="H115" i="3"/>
  <c r="G109" i="3"/>
  <c r="K147" i="3"/>
  <c r="H147" i="3"/>
  <c r="K144" i="3"/>
  <c r="E136" i="3"/>
  <c r="G155" i="3"/>
  <c r="H140" i="3"/>
  <c r="H145" i="3"/>
  <c r="C24" i="5"/>
  <c r="F71" i="3"/>
  <c r="D11" i="5" s="1"/>
  <c r="C31" i="5"/>
  <c r="G83" i="3"/>
  <c r="E23" i="5" s="1"/>
  <c r="K87" i="3"/>
  <c r="I81" i="3"/>
  <c r="G21" i="5" s="1"/>
  <c r="H72" i="3"/>
  <c r="F12" i="5" s="1"/>
  <c r="G77" i="3"/>
  <c r="E17" i="5" s="1"/>
  <c r="I92" i="3"/>
  <c r="G32" i="5" s="1"/>
  <c r="H86" i="3"/>
  <c r="F26" i="5" s="1"/>
  <c r="L76" i="3"/>
  <c r="J16" i="5" s="1"/>
  <c r="J94" i="3"/>
  <c r="I34" i="5" s="1"/>
  <c r="B15" i="5"/>
  <c r="B14" i="5"/>
  <c r="H122" i="3"/>
  <c r="H102" i="3"/>
  <c r="K105" i="3"/>
  <c r="H124" i="3"/>
  <c r="G118" i="3"/>
  <c r="E117" i="3"/>
  <c r="H121" i="3"/>
  <c r="G139" i="3"/>
  <c r="K152" i="3"/>
  <c r="E144" i="3"/>
  <c r="G142" i="3"/>
  <c r="F146" i="3"/>
  <c r="H149" i="3"/>
  <c r="K140" i="3"/>
  <c r="K142" i="3"/>
  <c r="F89" i="3"/>
  <c r="D29" i="5" s="1"/>
  <c r="F93" i="3"/>
  <c r="D33" i="5" s="1"/>
  <c r="C13" i="5"/>
  <c r="I85" i="3"/>
  <c r="G25" i="5" s="1"/>
  <c r="L78" i="3"/>
  <c r="J18" i="5" s="1"/>
  <c r="J90" i="3"/>
  <c r="I30" i="5" s="1"/>
  <c r="J80" i="3"/>
  <c r="I20" i="5" s="1"/>
  <c r="L89" i="3"/>
  <c r="J29" i="5" s="1"/>
  <c r="K80" i="3"/>
  <c r="J85" i="3"/>
  <c r="I25" i="5" s="1"/>
  <c r="J72" i="3"/>
  <c r="I12" i="5" s="1"/>
  <c r="H82" i="3"/>
  <c r="F22" i="5" s="1"/>
  <c r="B13" i="5"/>
  <c r="F125" i="3"/>
  <c r="F114" i="3"/>
  <c r="K119" i="3"/>
  <c r="G103" i="3"/>
  <c r="F102" i="3"/>
  <c r="G124" i="3"/>
  <c r="G102" i="3"/>
  <c r="K146" i="3"/>
  <c r="E149" i="3"/>
  <c r="G152" i="3"/>
  <c r="F154" i="3"/>
  <c r="H154" i="3"/>
  <c r="K145" i="3"/>
  <c r="F77" i="3"/>
  <c r="D17" i="5" s="1"/>
  <c r="F80" i="3"/>
  <c r="D20" i="5" s="1"/>
  <c r="C18" i="5"/>
  <c r="I82" i="3"/>
  <c r="G22" i="5" s="1"/>
  <c r="L75" i="3"/>
  <c r="J15" i="5" s="1"/>
  <c r="J78" i="3"/>
  <c r="I18" i="5" s="1"/>
  <c r="H93" i="3"/>
  <c r="F33" i="5" s="1"/>
  <c r="L86" i="3"/>
  <c r="J26" i="5" s="1"/>
  <c r="K77" i="3"/>
  <c r="J73" i="3"/>
  <c r="I13" i="5" s="1"/>
  <c r="G86" i="3"/>
  <c r="E26" i="5" s="1"/>
  <c r="K94" i="3"/>
  <c r="B28" i="5"/>
  <c r="K101" i="3"/>
  <c r="B27" i="5"/>
  <c r="D70" i="3"/>
  <c r="B10" i="5" s="1"/>
  <c r="H118" i="3"/>
  <c r="H112" i="3"/>
  <c r="G101" i="3"/>
  <c r="F106" i="3"/>
  <c r="H103" i="3"/>
  <c r="K109" i="3"/>
  <c r="F121" i="3"/>
  <c r="H105" i="3"/>
  <c r="F103" i="3"/>
  <c r="F122" i="3"/>
  <c r="F139" i="3"/>
  <c r="E154" i="3"/>
  <c r="G147" i="3"/>
  <c r="H133" i="3"/>
  <c r="E141" i="3"/>
  <c r="E146" i="3"/>
  <c r="G148" i="3"/>
  <c r="K155" i="3"/>
  <c r="H150" i="3"/>
  <c r="C30" i="5"/>
  <c r="F88" i="3"/>
  <c r="D28" i="5" s="1"/>
  <c r="C32" i="5"/>
  <c r="F79" i="3"/>
  <c r="D19" i="5" s="1"/>
  <c r="J93" i="3"/>
  <c r="I33" i="5" s="1"/>
  <c r="L72" i="3"/>
  <c r="J12" i="5" s="1"/>
  <c r="K75" i="3"/>
  <c r="I78" i="3"/>
  <c r="G18" i="5" s="1"/>
  <c r="H81" i="3"/>
  <c r="F21" i="5" s="1"/>
  <c r="L83" i="3"/>
  <c r="J23" i="5" s="1"/>
  <c r="K86" i="3"/>
  <c r="I89" i="3"/>
  <c r="G29" i="5" s="1"/>
  <c r="H85" i="3"/>
  <c r="F25" i="5" s="1"/>
  <c r="G74" i="3"/>
  <c r="E14" i="5" s="1"/>
  <c r="G85" i="3"/>
  <c r="E25" i="5" s="1"/>
  <c r="J82" i="3"/>
  <c r="I22" i="5" s="1"/>
  <c r="B24" i="5"/>
  <c r="B12" i="5"/>
  <c r="G125" i="3"/>
  <c r="E109" i="3"/>
  <c r="E105" i="3"/>
  <c r="K123" i="3"/>
  <c r="E116" i="3"/>
  <c r="G123" i="3"/>
  <c r="K125" i="3"/>
  <c r="H120" i="3"/>
  <c r="E118" i="3"/>
  <c r="G135" i="3"/>
  <c r="F145" i="3"/>
  <c r="F155" i="3"/>
  <c r="K143" i="3"/>
  <c r="F151" i="3"/>
  <c r="F137" i="3"/>
  <c r="H139" i="3"/>
  <c r="E147" i="3"/>
  <c r="E137" i="3"/>
  <c r="C23" i="5"/>
  <c r="F85" i="3"/>
  <c r="D25" i="5" s="1"/>
  <c r="C19" i="5"/>
  <c r="F94" i="3"/>
  <c r="D34" i="5" s="1"/>
  <c r="I91" i="3"/>
  <c r="G31" i="5" s="1"/>
  <c r="L93" i="3"/>
  <c r="J33" i="5" s="1"/>
  <c r="G94" i="3"/>
  <c r="E34" i="5" s="1"/>
  <c r="G80" i="3"/>
  <c r="E20" i="5" s="1"/>
  <c r="G91" i="3"/>
  <c r="E31" i="5" s="1"/>
  <c r="J76" i="3"/>
  <c r="I16" i="5" s="1"/>
  <c r="J87" i="3"/>
  <c r="I27" i="5" s="1"/>
  <c r="K71" i="3"/>
  <c r="I74" i="3"/>
  <c r="G14" i="5" s="1"/>
  <c r="H80" i="3"/>
  <c r="F20" i="5" s="1"/>
  <c r="L85" i="3"/>
  <c r="J25" i="5" s="1"/>
  <c r="K88" i="3"/>
  <c r="B20" i="5"/>
  <c r="B31" i="5"/>
  <c r="B26" i="5"/>
  <c r="B30" i="5"/>
  <c r="F104" i="3"/>
  <c r="H111" i="3"/>
  <c r="E110" i="3"/>
  <c r="G112" i="3"/>
  <c r="G107" i="3"/>
  <c r="E121" i="3"/>
  <c r="H104" i="3"/>
  <c r="F123" i="3"/>
  <c r="G140" i="3"/>
  <c r="F150" i="3"/>
  <c r="E134" i="3"/>
  <c r="G136" i="3"/>
  <c r="K148" i="3"/>
  <c r="F142" i="3"/>
  <c r="H144" i="3"/>
  <c r="G154" i="3"/>
  <c r="C21" i="5"/>
  <c r="C16" i="5"/>
  <c r="E70" i="3"/>
  <c r="F70" i="3" s="1"/>
  <c r="D10" i="5" s="1"/>
  <c r="F82" i="3"/>
  <c r="D22" i="5" s="1"/>
  <c r="I88" i="3"/>
  <c r="G28" i="5" s="1"/>
  <c r="L90" i="3"/>
  <c r="J30" i="5" s="1"/>
  <c r="K93" i="3"/>
  <c r="J92" i="3"/>
  <c r="I32" i="5" s="1"/>
  <c r="G79" i="3"/>
  <c r="E19" i="5" s="1"/>
  <c r="G90" i="3"/>
  <c r="E30" i="5" s="1"/>
  <c r="J75" i="3"/>
  <c r="I15" i="5" s="1"/>
  <c r="J86" i="3"/>
  <c r="I26" i="5" s="1"/>
  <c r="I71" i="3"/>
  <c r="G11" i="5" s="1"/>
  <c r="H77" i="3"/>
  <c r="F17" i="5" s="1"/>
  <c r="L82" i="3"/>
  <c r="J22" i="5" s="1"/>
  <c r="K132" i="3"/>
  <c r="K135" i="3" l="1"/>
  <c r="K104" i="3"/>
  <c r="K134" i="3"/>
  <c r="K103" i="3"/>
  <c r="K131" i="3"/>
  <c r="I70" i="3"/>
  <c r="G10" i="5" s="1"/>
  <c r="H70" i="3"/>
  <c r="F10" i="5" s="1"/>
  <c r="L70" i="3"/>
  <c r="J10" i="5" s="1"/>
  <c r="K70" i="3"/>
  <c r="G70" i="3"/>
  <c r="E10" i="5" s="1"/>
  <c r="J70" i="3"/>
  <c r="I10" i="5" s="1"/>
  <c r="C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<sst xmlns="http://schemas.openxmlformats.org/spreadsheetml/2006/main" count="3154" uniqueCount="175">
  <si>
    <t>Notes for the scorer</t>
  </si>
  <si>
    <t>1.  Fill out the buff coloured fields on this sheet with the required information.  All other areas of the spreadsheet are locked.</t>
  </si>
  <si>
    <t>2. Competitors' details are automatically transferred to the Score Sheet.</t>
  </si>
  <si>
    <t>3. There is space for the details of 25 competitors.  Any spaces not required may be left blank.</t>
  </si>
  <si>
    <t>Competition</t>
  </si>
  <si>
    <t>BMFA Sunday Comp</t>
  </si>
  <si>
    <t>Date(s)</t>
  </si>
  <si>
    <t>Rounds Flown</t>
  </si>
  <si>
    <t>Flight Judge 1</t>
  </si>
  <si>
    <t>Contest Director</t>
  </si>
  <si>
    <t>Flight Judge 2</t>
  </si>
  <si>
    <t>Combined</t>
  </si>
  <si>
    <t>Best CFS</t>
  </si>
  <si>
    <t>Position</t>
  </si>
  <si>
    <t>Best</t>
  </si>
  <si>
    <t>Best Flight</t>
  </si>
  <si>
    <t>Flight 1</t>
  </si>
  <si>
    <t>Competitor</t>
  </si>
  <si>
    <t>BMFA No.</t>
  </si>
  <si>
    <t>Model Description</t>
  </si>
  <si>
    <t>Flight 2</t>
  </si>
  <si>
    <t>Flight 3</t>
  </si>
  <si>
    <t>Flight Score</t>
  </si>
  <si>
    <t>Normalized</t>
  </si>
  <si>
    <t>Flight</t>
  </si>
  <si>
    <t>Normalised</t>
  </si>
  <si>
    <t>Score</t>
  </si>
  <si>
    <t>Competitor 07</t>
  </si>
  <si>
    <t>Model 07</t>
  </si>
  <si>
    <t>Competitor 08</t>
  </si>
  <si>
    <t>Model 08</t>
  </si>
  <si>
    <t>Competitor 09</t>
  </si>
  <si>
    <t>Model 09</t>
  </si>
  <si>
    <t>Competitor 10</t>
  </si>
  <si>
    <t>Model 10</t>
  </si>
  <si>
    <t>Competitor 11</t>
  </si>
  <si>
    <t>Model 11</t>
  </si>
  <si>
    <t>Competitor 12</t>
  </si>
  <si>
    <t>Model 12</t>
  </si>
  <si>
    <t>Competitor 13</t>
  </si>
  <si>
    <t>Model 13</t>
  </si>
  <si>
    <t>Competitor 14</t>
  </si>
  <si>
    <t>Model 14</t>
  </si>
  <si>
    <t>Competitor 15</t>
  </si>
  <si>
    <t>Model 15</t>
  </si>
  <si>
    <t>Competitor 16</t>
  </si>
  <si>
    <t>Model 16</t>
  </si>
  <si>
    <t>Competitor 17</t>
  </si>
  <si>
    <t>Model 17</t>
  </si>
  <si>
    <t>Competitor 18</t>
  </si>
  <si>
    <t>Model 18</t>
  </si>
  <si>
    <t>Competitor 19</t>
  </si>
  <si>
    <t>Model 19</t>
  </si>
  <si>
    <t>Competitor 20</t>
  </si>
  <si>
    <t>Model 20</t>
  </si>
  <si>
    <t>Competitor 21</t>
  </si>
  <si>
    <t>Model 21</t>
  </si>
  <si>
    <t>Competitor 22</t>
  </si>
  <si>
    <t>Model 22</t>
  </si>
  <si>
    <t>Competitor 23</t>
  </si>
  <si>
    <t>Model 23</t>
  </si>
  <si>
    <t>Competitor 24</t>
  </si>
  <si>
    <t>Model 24</t>
  </si>
  <si>
    <t>Competitor 25</t>
  </si>
  <si>
    <t>Model 25</t>
  </si>
  <si>
    <t>Best Combined Flight Score</t>
  </si>
  <si>
    <t>Best Flight Score Overall</t>
  </si>
  <si>
    <t>Best Flight 1 Score</t>
  </si>
  <si>
    <t xml:space="preserve"> Contest Director's Notes:</t>
  </si>
  <si>
    <t>BMFA Number</t>
  </si>
  <si>
    <t>Aircraft</t>
  </si>
  <si>
    <t xml:space="preserve">Flight 1 </t>
  </si>
  <si>
    <t>F1 + F2</t>
  </si>
  <si>
    <t>(F1 + F2) Normalised</t>
  </si>
  <si>
    <t>BFS Normalised</t>
  </si>
  <si>
    <t>Flight 1 Normalized</t>
  </si>
  <si>
    <t>Best Flight Normalised</t>
  </si>
  <si>
    <t>Competitor:</t>
  </si>
  <si>
    <t>Model:</t>
  </si>
  <si>
    <t>Totals</t>
  </si>
  <si>
    <t>Judge 1</t>
  </si>
  <si>
    <t>Judge 2</t>
  </si>
  <si>
    <t>Manouvres</t>
  </si>
  <si>
    <t>K</t>
  </si>
  <si>
    <t>Marks</t>
  </si>
  <si>
    <t>F/S with lowest discarded</t>
  </si>
  <si>
    <t>Take Off</t>
  </si>
  <si>
    <t>Manouvre 1</t>
  </si>
  <si>
    <t>Manoevre 2</t>
  </si>
  <si>
    <t>Best F/S</t>
  </si>
  <si>
    <t>Lowest F/S</t>
  </si>
  <si>
    <t>Manouvre 3</t>
  </si>
  <si>
    <t>Figure Eight</t>
  </si>
  <si>
    <t>Manouvre 4</t>
  </si>
  <si>
    <t>Manoevre 5</t>
  </si>
  <si>
    <t>Manouvre 6</t>
  </si>
  <si>
    <t>Manouvre 7</t>
  </si>
  <si>
    <t>Manoevre 8</t>
  </si>
  <si>
    <t>Approach and Landing</t>
  </si>
  <si>
    <t>Realism in Flight</t>
  </si>
  <si>
    <t>Manouvre Selection</t>
  </si>
  <si>
    <t>Flight Schedule / Display Presentation</t>
  </si>
  <si>
    <t>Power management / Sound</t>
  </si>
  <si>
    <t>Speed</t>
  </si>
  <si>
    <t>Smoothness</t>
  </si>
  <si>
    <t>J1 Total</t>
  </si>
  <si>
    <t>J2 Total</t>
  </si>
  <si>
    <t>Combined score before deductions</t>
  </si>
  <si>
    <t>Main wheels down during flight</t>
  </si>
  <si>
    <t>Tail wheel down during flight</t>
  </si>
  <si>
    <t>Pilot not visible during flight</t>
  </si>
  <si>
    <t>Total Deductions</t>
  </si>
  <si>
    <t>Final Score after deductions</t>
  </si>
  <si>
    <t xml:space="preserve">Competition Results for: </t>
  </si>
  <si>
    <t>Date:</t>
  </si>
  <si>
    <t>CD</t>
  </si>
  <si>
    <t>Marks Lookup Table</t>
  </si>
  <si>
    <t>Manouvre Lookup Table</t>
  </si>
  <si>
    <t>Grey tables not used</t>
  </si>
  <si>
    <t>Descending Circle</t>
  </si>
  <si>
    <t>Wingover</t>
  </si>
  <si>
    <t>Roll</t>
  </si>
  <si>
    <t>Stall Turn</t>
  </si>
  <si>
    <t>Immelman Turn</t>
  </si>
  <si>
    <t>Inside Loop</t>
  </si>
  <si>
    <t>Normal Spin (Three Turn)</t>
  </si>
  <si>
    <t>Chandelle</t>
  </si>
  <si>
    <t>Touch and Go</t>
  </si>
  <si>
    <t>Procedure turn</t>
  </si>
  <si>
    <t>Overshoot</t>
  </si>
  <si>
    <t>Lazy Eight</t>
  </si>
  <si>
    <t>Split 'S' (Reversal)</t>
  </si>
  <si>
    <t>Cuban Eight</t>
  </si>
  <si>
    <t>Half Cuban Eight</t>
  </si>
  <si>
    <t>Reversed Half Cuban Eight</t>
  </si>
  <si>
    <t>Sideslip</t>
  </si>
  <si>
    <t>Inverted Flight</t>
  </si>
  <si>
    <t>Derry Turn</t>
  </si>
  <si>
    <t>Flight in a Triangular Circuit</t>
  </si>
  <si>
    <t>Flight in a Rectangular Circuit</t>
  </si>
  <si>
    <t>Flight in a Straight Line at constant height</t>
  </si>
  <si>
    <t>Slow Flight</t>
  </si>
  <si>
    <t>Extend and Retract Landing Gear</t>
  </si>
  <si>
    <t>Extend and Retract Flaps</t>
  </si>
  <si>
    <t>Drop Bombs or Fuel Tanks</t>
  </si>
  <si>
    <t>Parachute Demonstration</t>
  </si>
  <si>
    <t>Flight in straight line with one engine throttled</t>
  </si>
  <si>
    <t>1st   Flight Function performed by subject aircraft</t>
  </si>
  <si>
    <t>2nd Flight Function performed by subject aircraft</t>
  </si>
  <si>
    <t>no manouvre - options limited</t>
  </si>
  <si>
    <t>Gyro Lookup Table</t>
  </si>
  <si>
    <t>Gyro Active</t>
  </si>
  <si>
    <t>Gyro Not in Use</t>
  </si>
  <si>
    <t>Gyro Not Fitted</t>
  </si>
  <si>
    <t>Yes</t>
  </si>
  <si>
    <t>No</t>
  </si>
  <si>
    <t>CFS</t>
  </si>
  <si>
    <t>Martin Fardell</t>
  </si>
  <si>
    <t>Danny Fenton</t>
  </si>
  <si>
    <t>Matt Dawson</t>
  </si>
  <si>
    <t>Adrian Hayward</t>
  </si>
  <si>
    <t>Mark Travers</t>
  </si>
  <si>
    <t>Geoff Brown</t>
  </si>
  <si>
    <t>Baffin</t>
  </si>
  <si>
    <t>Chipmunk - T10</t>
  </si>
  <si>
    <t>Sea Fury</t>
  </si>
  <si>
    <t>Super Cub</t>
  </si>
  <si>
    <t>Pilastus PC6</t>
  </si>
  <si>
    <t>Tiger Cat</t>
  </si>
  <si>
    <t>aileron roll</t>
  </si>
  <si>
    <t>Reverse half Cuban Eight</t>
  </si>
  <si>
    <t>Spin</t>
  </si>
  <si>
    <t>Upward roll</t>
  </si>
  <si>
    <t>Martyn Kinder</t>
  </si>
  <si>
    <t>Result based on three flights with normalized mark calculated from the best individual flight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</si>
</sst>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10"/>
      <name val="Arial"/>
      <family val="2"/>
    </font>
    <font>
      <b/>
      <sz val="10"/>
      <name val="Arial"/>
      <family val="2"/>
    </font>
    <font>
      <sz val="8"/>
      <name val="Arial"/>
      <family val="2"/>
    </font>
    <font>
      <sz val="14"/>
      <name val="Arial"/>
      <family val="2"/>
    </font>
    <font>
      <b/>
      <sz val="12"/>
      <name val="Arial"/>
      <family val="2"/>
    </font>
    <font>
      <sz val="36"/>
      <name val="Arial"/>
      <family val="2"/>
    </font>
    <font>
      <b/>
      <sz val="16"/>
      <name val="Arial"/>
      <family val="2"/>
    </font>
    <font>
      <b/>
      <sz val="14"/>
      <color rgb="FFFF0000"/>
      <name val="Arial"/>
      <family val="2"/>
    </font>
    <font>
      <sz val="12"/>
      <name val="Arial"/>
      <family val="2"/>
    </font>
    <font>
      <sz val="16"/>
      <name val="Arial"/>
      <family val="2"/>
    </font>
    <font>
      <sz val="10"/>
      <color theme="0"/>
      <name val="Arial"/>
      <family val="2"/>
    </font>
    <font>
      <sz val="11"/>
      <color rgb="FF444444"/>
      <name val="Calibri"/>
      <family val="2"/>
      <charset val="1"/>
    </font>
  </fonts>
  <fills count="12">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76">
    <xf numFmtId="0" fontId="0" fillId="0" borderId="0" xfId="0"/>
    <xf numFmtId="0" fontId="0" fillId="0" borderId="1" xfId="0" applyBorder="1"/>
    <xf numFmtId="0" fontId="0" fillId="0" borderId="2" xfId="0" applyBorder="1"/>
    <xf numFmtId="0" fontId="0" fillId="0" borderId="0" xfId="0" applyAlignment="1">
      <alignment horizontal="center"/>
    </xf>
    <xf numFmtId="0" fontId="0" fillId="0" borderId="3" xfId="0" applyBorder="1"/>
    <xf numFmtId="0" fontId="0" fillId="2" borderId="4" xfId="0" applyFill="1" applyBorder="1" applyProtection="1">
      <protection locked="0"/>
    </xf>
    <xf numFmtId="0" fontId="5" fillId="0" borderId="0" xfId="0" applyFont="1"/>
    <xf numFmtId="0" fontId="5" fillId="0" borderId="0" xfId="0" applyFont="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3" borderId="7" xfId="0" applyFill="1" applyBorder="1"/>
    <xf numFmtId="0" fontId="2" fillId="3" borderId="5" xfId="0" applyFont="1" applyFill="1" applyBorder="1" applyAlignment="1">
      <alignment horizontal="center"/>
    </xf>
    <xf numFmtId="0" fontId="2" fillId="3" borderId="4" xfId="0" applyFont="1" applyFill="1" applyBorder="1" applyAlignment="1">
      <alignment horizontal="center"/>
    </xf>
    <xf numFmtId="0" fontId="0" fillId="3" borderId="0" xfId="0" applyFill="1"/>
    <xf numFmtId="164" fontId="2" fillId="3" borderId="0" xfId="0" applyNumberFormat="1" applyFont="1" applyFill="1"/>
    <xf numFmtId="0" fontId="2" fillId="3" borderId="10" xfId="0" applyFont="1" applyFill="1" applyBorder="1"/>
    <xf numFmtId="0" fontId="1" fillId="3" borderId="5" xfId="0" applyFont="1" applyFill="1" applyBorder="1"/>
    <xf numFmtId="0" fontId="1" fillId="3" borderId="11" xfId="0" applyFont="1" applyFill="1" applyBorder="1"/>
    <xf numFmtId="0" fontId="1" fillId="3" borderId="13" xfId="0" applyFont="1" applyFill="1" applyBorder="1" applyAlignment="1">
      <alignment horizontal="center"/>
    </xf>
    <xf numFmtId="164" fontId="1" fillId="3" borderId="4" xfId="0" applyNumberFormat="1" applyFont="1" applyFill="1" applyBorder="1"/>
    <xf numFmtId="0" fontId="1" fillId="3" borderId="13" xfId="0" applyFont="1" applyFill="1" applyBorder="1"/>
    <xf numFmtId="164" fontId="1" fillId="3" borderId="14" xfId="0" applyNumberFormat="1" applyFont="1" applyFill="1" applyBorder="1"/>
    <xf numFmtId="0" fontId="0" fillId="3" borderId="0" xfId="0" applyFill="1" applyAlignment="1">
      <alignment horizontal="center"/>
    </xf>
    <xf numFmtId="164" fontId="0" fillId="3" borderId="0" xfId="0" applyNumberFormat="1" applyFill="1"/>
    <xf numFmtId="164" fontId="0" fillId="3" borderId="10" xfId="0" applyNumberFormat="1" applyFill="1" applyBorder="1"/>
    <xf numFmtId="0" fontId="0" fillId="3" borderId="5" xfId="0" applyFill="1" applyBorder="1"/>
    <xf numFmtId="164" fontId="0" fillId="3" borderId="4" xfId="0" applyNumberFormat="1" applyFill="1" applyBorder="1"/>
    <xf numFmtId="0" fontId="0" fillId="3" borderId="16" xfId="0" applyFill="1" applyBorder="1"/>
    <xf numFmtId="0" fontId="3" fillId="3" borderId="13" xfId="0" applyFont="1" applyFill="1" applyBorder="1"/>
    <xf numFmtId="0" fontId="0" fillId="3" borderId="13" xfId="0" applyFill="1" applyBorder="1" applyAlignment="1">
      <alignment horizontal="center"/>
    </xf>
    <xf numFmtId="164" fontId="0" fillId="3" borderId="18" xfId="0" applyNumberFormat="1" applyFill="1" applyBorder="1"/>
    <xf numFmtId="0" fontId="0" fillId="3" borderId="12" xfId="0" applyFill="1" applyBorder="1"/>
    <xf numFmtId="164" fontId="0" fillId="3" borderId="19" xfId="0" applyNumberFormat="1" applyFill="1" applyBorder="1"/>
    <xf numFmtId="0" fontId="0" fillId="3" borderId="11" xfId="0" applyFill="1" applyBorder="1"/>
    <xf numFmtId="0" fontId="0" fillId="3" borderId="4" xfId="0" applyFill="1" applyBorder="1"/>
    <xf numFmtId="164" fontId="0" fillId="3" borderId="14" xfId="0" applyNumberFormat="1" applyFill="1" applyBorder="1"/>
    <xf numFmtId="0" fontId="0" fillId="3" borderId="15" xfId="0" applyFill="1" applyBorder="1"/>
    <xf numFmtId="0" fontId="0" fillId="3" borderId="13" xfId="0" applyFill="1" applyBorder="1"/>
    <xf numFmtId="0" fontId="0" fillId="3" borderId="21" xfId="0" applyFill="1" applyBorder="1"/>
    <xf numFmtId="0" fontId="0" fillId="3" borderId="22" xfId="0" applyFill="1" applyBorder="1"/>
    <xf numFmtId="164" fontId="2" fillId="3" borderId="22" xfId="0" applyNumberFormat="1" applyFont="1" applyFill="1" applyBorder="1"/>
    <xf numFmtId="0" fontId="2" fillId="3" borderId="23" xfId="0" applyFont="1" applyFill="1" applyBorder="1"/>
    <xf numFmtId="0" fontId="0" fillId="3" borderId="25" xfId="0" applyFill="1" applyBorder="1" applyAlignment="1">
      <alignment horizontal="center"/>
    </xf>
    <xf numFmtId="164" fontId="0" fillId="3" borderId="25" xfId="0" applyNumberFormat="1" applyFill="1" applyBorder="1"/>
    <xf numFmtId="164" fontId="0" fillId="3" borderId="26" xfId="0" applyNumberFormat="1" applyFill="1" applyBorder="1"/>
    <xf numFmtId="0" fontId="1" fillId="3" borderId="12" xfId="0" applyFont="1" applyFill="1" applyBorder="1"/>
    <xf numFmtId="0" fontId="0" fillId="3" borderId="9" xfId="0" applyFill="1" applyBorder="1" applyAlignment="1">
      <alignment horizontal="center"/>
    </xf>
    <xf numFmtId="164" fontId="0" fillId="3" borderId="7" xfId="0" applyNumberFormat="1" applyFill="1" applyBorder="1"/>
    <xf numFmtId="164" fontId="0" fillId="3" borderId="27" xfId="0" applyNumberFormat="1" applyFill="1" applyBorder="1"/>
    <xf numFmtId="0" fontId="2" fillId="3" borderId="0" xfId="0" applyFont="1" applyFill="1" applyAlignment="1">
      <alignment horizontal="center"/>
    </xf>
    <xf numFmtId="0" fontId="5" fillId="4" borderId="29" xfId="0" applyFont="1" applyFill="1" applyBorder="1" applyAlignment="1">
      <alignment horizontal="center"/>
    </xf>
    <xf numFmtId="0" fontId="0" fillId="4" borderId="28" xfId="0" applyFill="1" applyBorder="1"/>
    <xf numFmtId="0" fontId="5" fillId="4" borderId="28" xfId="0" applyFont="1" applyFill="1" applyBorder="1" applyAlignment="1">
      <alignment horizontal="right"/>
    </xf>
    <xf numFmtId="0" fontId="0" fillId="4" borderId="15" xfId="0" applyFill="1" applyBorder="1"/>
    <xf numFmtId="0" fontId="0" fillId="4" borderId="0" xfId="0" applyFill="1"/>
    <xf numFmtId="0" fontId="0" fillId="4" borderId="10" xfId="0" applyFill="1" applyBorder="1"/>
    <xf numFmtId="0" fontId="5" fillId="4" borderId="5" xfId="0" applyFont="1" applyFill="1" applyBorder="1" applyAlignment="1">
      <alignment horizontal="center"/>
    </xf>
    <xf numFmtId="0" fontId="5" fillId="4" borderId="4" xfId="0" applyFont="1" applyFill="1" applyBorder="1" applyAlignment="1">
      <alignment horizontal="center"/>
    </xf>
    <xf numFmtId="0" fontId="5" fillId="4" borderId="11" xfId="0" applyFont="1" applyFill="1" applyBorder="1" applyAlignment="1">
      <alignment horizontal="center"/>
    </xf>
    <xf numFmtId="2" fontId="0" fillId="4" borderId="4" xfId="0" applyNumberFormat="1" applyFill="1" applyBorder="1"/>
    <xf numFmtId="0" fontId="0" fillId="4" borderId="30" xfId="0" applyFill="1" applyBorder="1"/>
    <xf numFmtId="0" fontId="0" fillId="2" borderId="28" xfId="0" applyFill="1" applyBorder="1"/>
    <xf numFmtId="0" fontId="0" fillId="2" borderId="30" xfId="0" applyFill="1" applyBorder="1"/>
    <xf numFmtId="0" fontId="4" fillId="0" borderId="0" xfId="0" applyFont="1" applyAlignment="1">
      <alignment horizontal="center"/>
    </xf>
    <xf numFmtId="0" fontId="4" fillId="0" borderId="0" xfId="0" applyFont="1" applyAlignment="1">
      <alignment horizontal="left"/>
    </xf>
    <xf numFmtId="0" fontId="0" fillId="3" borderId="29" xfId="0" applyFill="1" applyBorder="1"/>
    <xf numFmtId="0" fontId="0" fillId="3" borderId="28" xfId="0" applyFill="1" applyBorder="1"/>
    <xf numFmtId="0" fontId="4" fillId="3" borderId="28" xfId="0" applyFont="1" applyFill="1" applyBorder="1"/>
    <xf numFmtId="0" fontId="0" fillId="3" borderId="28" xfId="0" applyFill="1" applyBorder="1" applyAlignment="1">
      <alignment horizontal="center"/>
    </xf>
    <xf numFmtId="0" fontId="0" fillId="3" borderId="30" xfId="0" applyFill="1" applyBorder="1"/>
    <xf numFmtId="0" fontId="0" fillId="3" borderId="10" xfId="0" applyFill="1" applyBorder="1"/>
    <xf numFmtId="0" fontId="5" fillId="3" borderId="0" xfId="0" applyFont="1" applyFill="1" applyAlignment="1">
      <alignment horizontal="center"/>
    </xf>
    <xf numFmtId="0" fontId="0" fillId="3" borderId="23" xfId="0" applyFill="1" applyBorder="1"/>
    <xf numFmtId="0" fontId="3" fillId="0" borderId="0" xfId="0" applyFont="1"/>
    <xf numFmtId="0" fontId="0" fillId="4" borderId="21" xfId="0" applyFill="1" applyBorder="1"/>
    <xf numFmtId="0" fontId="0" fillId="4" borderId="22" xfId="0" applyFill="1" applyBorder="1"/>
    <xf numFmtId="164" fontId="1" fillId="2" borderId="4" xfId="0" applyNumberFormat="1" applyFont="1" applyFill="1" applyBorder="1" applyProtection="1">
      <protection locked="0"/>
    </xf>
    <xf numFmtId="0" fontId="1" fillId="3" borderId="17" xfId="0" applyFont="1" applyFill="1" applyBorder="1"/>
    <xf numFmtId="0" fontId="2" fillId="3" borderId="13" xfId="0" applyFont="1" applyFill="1" applyBorder="1" applyAlignment="1">
      <alignment horizontal="center"/>
    </xf>
    <xf numFmtId="0" fontId="3" fillId="0" borderId="2" xfId="0" applyFont="1" applyBorder="1"/>
    <xf numFmtId="0" fontId="5" fillId="3" borderId="28" xfId="0" applyFont="1" applyFill="1" applyBorder="1" applyAlignment="1">
      <alignment horizontal="center"/>
    </xf>
    <xf numFmtId="164" fontId="1" fillId="6" borderId="0" xfId="0" applyNumberFormat="1" applyFont="1" applyFill="1" applyProtection="1">
      <protection locked="0"/>
    </xf>
    <xf numFmtId="164" fontId="0" fillId="6" borderId="0" xfId="0" applyNumberFormat="1" applyFill="1"/>
    <xf numFmtId="164" fontId="1" fillId="6" borderId="42" xfId="0" applyNumberFormat="1" applyFont="1" applyFill="1" applyBorder="1" applyProtection="1">
      <protection locked="0"/>
    </xf>
    <xf numFmtId="164" fontId="0" fillId="6" borderId="43" xfId="0" applyNumberFormat="1" applyFill="1" applyBorder="1"/>
    <xf numFmtId="164" fontId="0" fillId="3" borderId="43" xfId="0" applyNumberFormat="1" applyFill="1" applyBorder="1" applyAlignment="1">
      <alignment horizontal="right"/>
    </xf>
    <xf numFmtId="0" fontId="0" fillId="3" borderId="6" xfId="0" applyFill="1" applyBorder="1"/>
    <xf numFmtId="164" fontId="0" fillId="3" borderId="45" xfId="0" applyNumberFormat="1" applyFill="1" applyBorder="1"/>
    <xf numFmtId="164" fontId="0" fillId="3" borderId="0" xfId="0" applyNumberFormat="1" applyFill="1" applyAlignment="1">
      <alignment horizontal="right"/>
    </xf>
    <xf numFmtId="0" fontId="0" fillId="3" borderId="0" xfId="0" applyFill="1" applyAlignment="1">
      <alignment horizontal="right"/>
    </xf>
    <xf numFmtId="164" fontId="1" fillId="5" borderId="4" xfId="0" applyNumberFormat="1" applyFont="1" applyFill="1" applyBorder="1" applyProtection="1">
      <protection locked="0"/>
    </xf>
    <xf numFmtId="9" fontId="0" fillId="6" borderId="4" xfId="0" applyNumberFormat="1" applyFill="1" applyBorder="1"/>
    <xf numFmtId="0" fontId="0" fillId="6" borderId="0" xfId="0" applyFill="1" applyAlignment="1">
      <alignment horizontal="center"/>
    </xf>
    <xf numFmtId="9" fontId="0" fillId="6" borderId="18" xfId="0" applyNumberFormat="1" applyFill="1" applyBorder="1"/>
    <xf numFmtId="9" fontId="0" fillId="6" borderId="45" xfId="0" applyNumberFormat="1" applyFill="1" applyBorder="1"/>
    <xf numFmtId="0" fontId="0" fillId="6" borderId="43" xfId="0" applyFill="1" applyBorder="1"/>
    <xf numFmtId="164" fontId="1" fillId="6" borderId="43" xfId="0" applyNumberFormat="1" applyFont="1" applyFill="1" applyBorder="1" applyAlignment="1" applyProtection="1">
      <alignment horizontal="right"/>
      <protection locked="0"/>
    </xf>
    <xf numFmtId="0" fontId="0" fillId="3" borderId="43" xfId="0" applyFill="1" applyBorder="1"/>
    <xf numFmtId="164" fontId="0" fillId="3" borderId="42" xfId="0" applyNumberFormat="1" applyFill="1" applyBorder="1"/>
    <xf numFmtId="0" fontId="0" fillId="3" borderId="43" xfId="0" applyFill="1" applyBorder="1" applyAlignment="1">
      <alignment horizontal="right"/>
    </xf>
    <xf numFmtId="0" fontId="0" fillId="6" borderId="0" xfId="0" applyFill="1"/>
    <xf numFmtId="0" fontId="0" fillId="4" borderId="23" xfId="0" applyFill="1" applyBorder="1"/>
    <xf numFmtId="164" fontId="0" fillId="0" borderId="0" xfId="0" applyNumberFormat="1"/>
    <xf numFmtId="0" fontId="3" fillId="0" borderId="3" xfId="0" applyFont="1" applyBorder="1"/>
    <xf numFmtId="0" fontId="2" fillId="3" borderId="7" xfId="0" applyFont="1" applyFill="1" applyBorder="1" applyAlignment="1">
      <alignment horizontal="center"/>
    </xf>
    <xf numFmtId="0" fontId="0" fillId="2" borderId="5" xfId="0" applyFill="1" applyBorder="1" applyProtection="1">
      <protection locked="0"/>
    </xf>
    <xf numFmtId="0" fontId="3" fillId="6" borderId="12" xfId="0" applyFont="1" applyFill="1" applyBorder="1"/>
    <xf numFmtId="0" fontId="0" fillId="3" borderId="46" xfId="0" applyFill="1" applyBorder="1" applyAlignment="1">
      <alignment horizontal="right"/>
    </xf>
    <xf numFmtId="164" fontId="0" fillId="3" borderId="46" xfId="0" applyNumberFormat="1" applyFill="1" applyBorder="1"/>
    <xf numFmtId="0" fontId="0" fillId="7" borderId="3" xfId="0" applyFill="1" applyBorder="1"/>
    <xf numFmtId="0" fontId="3" fillId="7" borderId="1" xfId="0" applyFont="1" applyFill="1" applyBorder="1"/>
    <xf numFmtId="0" fontId="3" fillId="7" borderId="2" xfId="0" applyFont="1" applyFill="1" applyBorder="1"/>
    <xf numFmtId="0" fontId="0" fillId="7" borderId="0" xfId="0" applyFill="1"/>
    <xf numFmtId="0" fontId="0" fillId="3" borderId="43" xfId="0" applyFill="1" applyBorder="1" applyAlignment="1">
      <alignment horizontal="center"/>
    </xf>
    <xf numFmtId="14" fontId="0" fillId="0" borderId="0" xfId="0" applyNumberFormat="1"/>
    <xf numFmtId="49" fontId="0" fillId="0" borderId="0" xfId="0" applyNumberFormat="1"/>
    <xf numFmtId="0" fontId="5" fillId="4" borderId="25" xfId="0" applyFont="1" applyFill="1" applyBorder="1" applyAlignment="1">
      <alignment horizontal="center"/>
    </xf>
    <xf numFmtId="0" fontId="5" fillId="9" borderId="7" xfId="0" applyFont="1" applyFill="1" applyBorder="1" applyAlignment="1">
      <alignment horizontal="center"/>
    </xf>
    <xf numFmtId="0" fontId="0" fillId="8" borderId="8" xfId="0" applyFill="1" applyBorder="1" applyAlignment="1">
      <alignment horizontal="center"/>
    </xf>
    <xf numFmtId="0" fontId="0" fillId="8" borderId="14" xfId="0" applyFill="1" applyBorder="1" applyAlignment="1">
      <alignment horizontal="center"/>
    </xf>
    <xf numFmtId="0" fontId="5" fillId="9" borderId="47" xfId="0" applyFont="1" applyFill="1" applyBorder="1" applyAlignment="1">
      <alignment horizontal="center"/>
    </xf>
    <xf numFmtId="0" fontId="5" fillId="9" borderId="48" xfId="0" applyFont="1" applyFill="1" applyBorder="1" applyAlignment="1">
      <alignment horizontal="center"/>
    </xf>
    <xf numFmtId="0" fontId="5" fillId="9" borderId="49" xfId="0" applyFont="1" applyFill="1" applyBorder="1" applyAlignment="1">
      <alignment horizontal="center"/>
    </xf>
    <xf numFmtId="0" fontId="5" fillId="9" borderId="44" xfId="0" applyFont="1" applyFill="1" applyBorder="1" applyAlignment="1">
      <alignment horizontal="center"/>
    </xf>
    <xf numFmtId="0" fontId="5" fillId="9" borderId="8" xfId="0" applyFont="1" applyFill="1" applyBorder="1" applyAlignment="1">
      <alignment horizontal="center"/>
    </xf>
    <xf numFmtId="2" fontId="0" fillId="9" borderId="44" xfId="0" applyNumberFormat="1" applyFill="1" applyBorder="1"/>
    <xf numFmtId="2" fontId="0" fillId="9" borderId="50" xfId="0" applyNumberFormat="1" applyFill="1" applyBorder="1"/>
    <xf numFmtId="0" fontId="0" fillId="8" borderId="52" xfId="0" applyFill="1" applyBorder="1" applyAlignment="1">
      <alignment horizontal="center"/>
    </xf>
    <xf numFmtId="2" fontId="0" fillId="4" borderId="25" xfId="0" applyNumberFormat="1" applyFill="1" applyBorder="1"/>
    <xf numFmtId="2" fontId="0" fillId="8" borderId="44" xfId="0" applyNumberFormat="1" applyFill="1" applyBorder="1"/>
    <xf numFmtId="2" fontId="0" fillId="8" borderId="50" xfId="0" applyNumberFormat="1" applyFill="1" applyBorder="1"/>
    <xf numFmtId="0" fontId="0" fillId="4" borderId="11" xfId="0" applyFill="1" applyBorder="1"/>
    <xf numFmtId="0" fontId="0" fillId="4" borderId="20" xfId="0" applyFill="1" applyBorder="1"/>
    <xf numFmtId="0" fontId="0" fillId="4" borderId="20" xfId="0" applyFill="1" applyBorder="1" applyAlignment="1">
      <alignment horizontal="right"/>
    </xf>
    <xf numFmtId="2" fontId="0" fillId="4" borderId="13" xfId="0" applyNumberFormat="1" applyFill="1" applyBorder="1" applyAlignment="1">
      <alignment horizontal="right"/>
    </xf>
    <xf numFmtId="165" fontId="0" fillId="9" borderId="7" xfId="0" applyNumberFormat="1" applyFill="1" applyBorder="1"/>
    <xf numFmtId="165" fontId="0" fillId="9" borderId="51" xfId="0" applyNumberFormat="1" applyFill="1" applyBorder="1"/>
    <xf numFmtId="0" fontId="9" fillId="0" borderId="0" xfId="0" applyFont="1"/>
    <xf numFmtId="0" fontId="9" fillId="0" borderId="0" xfId="0" applyFont="1" applyAlignment="1">
      <alignment horizontal="center"/>
    </xf>
    <xf numFmtId="0" fontId="9" fillId="0" borderId="4"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9" fillId="0" borderId="15" xfId="0" applyFont="1" applyBorder="1"/>
    <xf numFmtId="0" fontId="9" fillId="0" borderId="10" xfId="0" applyFont="1" applyBorder="1"/>
    <xf numFmtId="0" fontId="9" fillId="0" borderId="5" xfId="0" applyFont="1" applyBorder="1"/>
    <xf numFmtId="10" fontId="9" fillId="0" borderId="14" xfId="0" applyNumberFormat="1" applyFont="1" applyBorder="1" applyAlignment="1">
      <alignment horizontal="center"/>
    </xf>
    <xf numFmtId="0" fontId="9" fillId="0" borderId="56" xfId="0" applyFont="1" applyBorder="1"/>
    <xf numFmtId="0" fontId="9" fillId="0" borderId="46" xfId="0" applyFont="1" applyBorder="1" applyAlignment="1">
      <alignment horizontal="center"/>
    </xf>
    <xf numFmtId="10" fontId="9" fillId="0" borderId="52" xfId="0" applyNumberFormat="1" applyFont="1" applyBorder="1" applyAlignment="1">
      <alignment horizontal="center"/>
    </xf>
    <xf numFmtId="0" fontId="10" fillId="0" borderId="0" xfId="0" applyFont="1" applyAlignment="1">
      <alignment horizontal="right"/>
    </xf>
    <xf numFmtId="14" fontId="10" fillId="0" borderId="0" xfId="0" applyNumberFormat="1" applyFont="1" applyAlignment="1">
      <alignment horizontal="left"/>
    </xf>
    <xf numFmtId="0" fontId="0" fillId="4" borderId="13" xfId="0" applyFill="1" applyBorder="1"/>
    <xf numFmtId="0" fontId="5" fillId="9" borderId="25" xfId="0" applyFont="1" applyFill="1" applyBorder="1" applyAlignment="1">
      <alignment horizontal="center"/>
    </xf>
    <xf numFmtId="0" fontId="5" fillId="6" borderId="0" xfId="0" applyFont="1" applyFill="1" applyAlignment="1">
      <alignment horizontal="center"/>
    </xf>
    <xf numFmtId="0" fontId="5" fillId="6" borderId="25" xfId="0" applyFont="1" applyFill="1" applyBorder="1" applyAlignment="1">
      <alignment horizontal="center"/>
    </xf>
    <xf numFmtId="0" fontId="0" fillId="6" borderId="25" xfId="0" applyFill="1" applyBorder="1" applyAlignment="1">
      <alignment horizontal="center"/>
    </xf>
    <xf numFmtId="0" fontId="5" fillId="4" borderId="0" xfId="0" applyFont="1" applyFill="1" applyAlignment="1">
      <alignment horizontal="center"/>
    </xf>
    <xf numFmtId="0" fontId="5" fillId="9" borderId="28" xfId="0" applyFont="1" applyFill="1" applyBorder="1" applyAlignment="1">
      <alignment horizontal="center"/>
    </xf>
    <xf numFmtId="0" fontId="0" fillId="9" borderId="44" xfId="0" applyFill="1" applyBorder="1" applyAlignment="1">
      <alignment horizontal="center"/>
    </xf>
    <xf numFmtId="10" fontId="9" fillId="0" borderId="0" xfId="0" applyNumberFormat="1" applyFont="1" applyAlignment="1">
      <alignment horizontal="center"/>
    </xf>
    <xf numFmtId="0" fontId="4" fillId="0" borderId="0" xfId="0" applyFont="1"/>
    <xf numFmtId="165" fontId="0" fillId="8" borderId="7" xfId="0" applyNumberFormat="1" applyFill="1" applyBorder="1" applyAlignment="1">
      <alignment horizontal="center"/>
    </xf>
    <xf numFmtId="165" fontId="0" fillId="8" borderId="4" xfId="0" applyNumberFormat="1" applyFill="1" applyBorder="1" applyAlignment="1">
      <alignment horizontal="center"/>
    </xf>
    <xf numFmtId="165" fontId="0" fillId="8" borderId="46" xfId="0" applyNumberFormat="1" applyFill="1" applyBorder="1" applyAlignment="1">
      <alignment horizontal="center"/>
    </xf>
    <xf numFmtId="0" fontId="0" fillId="9" borderId="8" xfId="0" applyFill="1" applyBorder="1" applyAlignment="1">
      <alignment horizontal="center"/>
    </xf>
    <xf numFmtId="0" fontId="0" fillId="9" borderId="14" xfId="0" applyFill="1" applyBorder="1" applyAlignment="1">
      <alignment horizontal="center"/>
    </xf>
    <xf numFmtId="0" fontId="0" fillId="9" borderId="52" xfId="0" applyFill="1" applyBorder="1" applyAlignment="1">
      <alignment horizontal="center"/>
    </xf>
    <xf numFmtId="0" fontId="0" fillId="9" borderId="57" xfId="0" applyFill="1" applyBorder="1" applyAlignment="1">
      <alignment horizontal="center"/>
    </xf>
    <xf numFmtId="0" fontId="4" fillId="0" borderId="0" xfId="0" applyFont="1" applyAlignment="1">
      <alignment horizontal="right"/>
    </xf>
    <xf numFmtId="0" fontId="11" fillId="0" borderId="0" xfId="0" applyFont="1"/>
    <xf numFmtId="1" fontId="11" fillId="0" borderId="0" xfId="0" applyNumberFormat="1" applyFont="1"/>
    <xf numFmtId="0" fontId="0" fillId="11" borderId="3" xfId="0" applyFill="1" applyBorder="1"/>
    <xf numFmtId="0" fontId="3" fillId="11" borderId="1" xfId="0" applyFont="1" applyFill="1" applyBorder="1"/>
    <xf numFmtId="0" fontId="3" fillId="11" borderId="2" xfId="0" applyFont="1" applyFill="1" applyBorder="1"/>
    <xf numFmtId="0" fontId="10" fillId="0" borderId="0" xfId="0" applyFont="1" applyAlignment="1">
      <alignment horizontal="left"/>
    </xf>
    <xf numFmtId="164" fontId="1" fillId="3" borderId="0" xfId="0" applyNumberFormat="1" applyFont="1" applyFill="1"/>
    <xf numFmtId="0" fontId="0" fillId="6" borderId="15" xfId="0" applyFill="1" applyBorder="1"/>
    <xf numFmtId="164" fontId="2" fillId="6" borderId="4" xfId="0" applyNumberFormat="1" applyFont="1" applyFill="1" applyBorder="1"/>
    <xf numFmtId="164" fontId="2" fillId="3" borderId="4" xfId="0" applyNumberFormat="1" applyFont="1" applyFill="1" applyBorder="1"/>
    <xf numFmtId="164" fontId="2" fillId="3" borderId="14" xfId="0" applyNumberFormat="1" applyFont="1" applyFill="1" applyBorder="1"/>
    <xf numFmtId="2" fontId="9" fillId="0" borderId="4" xfId="0" applyNumberFormat="1" applyFont="1" applyBorder="1" applyAlignment="1">
      <alignment horizontal="center"/>
    </xf>
    <xf numFmtId="14" fontId="4" fillId="2" borderId="20" xfId="0" applyNumberFormat="1" applyFont="1" applyFill="1" applyBorder="1" applyProtection="1">
      <protection locked="0"/>
    </xf>
    <xf numFmtId="14" fontId="4" fillId="2" borderId="24" xfId="0" applyNumberFormat="1" applyFont="1" applyFill="1" applyBorder="1" applyProtection="1">
      <protection locked="0"/>
    </xf>
    <xf numFmtId="0" fontId="6" fillId="4" borderId="42" xfId="0" applyFont="1" applyFill="1" applyBorder="1"/>
    <xf numFmtId="0" fontId="0" fillId="4" borderId="43" xfId="0" applyFill="1" applyBorder="1"/>
    <xf numFmtId="49" fontId="6" fillId="4" borderId="43" xfId="0" applyNumberFormat="1" applyFont="1" applyFill="1" applyBorder="1"/>
    <xf numFmtId="0" fontId="10" fillId="0" borderId="0" xfId="0" applyFont="1"/>
    <xf numFmtId="0" fontId="4" fillId="2" borderId="35" xfId="0" applyFont="1" applyFill="1" applyBorder="1" applyProtection="1">
      <protection locked="0"/>
    </xf>
    <xf numFmtId="0" fontId="1" fillId="2" borderId="4" xfId="0" applyFont="1" applyFill="1" applyBorder="1" applyAlignment="1" applyProtection="1">
      <alignment horizontal="center"/>
      <protection locked="0"/>
    </xf>
    <xf numFmtId="0" fontId="11" fillId="10" borderId="0" xfId="0" applyFont="1" applyFill="1" applyAlignment="1">
      <alignment horizontal="center"/>
    </xf>
    <xf numFmtId="0" fontId="11" fillId="10" borderId="0" xfId="0" applyFont="1" applyFill="1"/>
    <xf numFmtId="1" fontId="11" fillId="10" borderId="0" xfId="0" applyNumberFormat="1" applyFont="1" applyFill="1"/>
    <xf numFmtId="165" fontId="11" fillId="10" borderId="0" xfId="0" applyNumberFormat="1" applyFont="1" applyFill="1"/>
    <xf numFmtId="0" fontId="12" fillId="0" borderId="0" xfId="0" quotePrefix="1" applyFont="1"/>
    <xf numFmtId="10" fontId="11" fillId="10" borderId="0" xfId="0" applyNumberFormat="1" applyFont="1" applyFill="1"/>
    <xf numFmtId="0" fontId="4" fillId="2" borderId="36" xfId="0" applyFont="1" applyFill="1" applyBorder="1" applyProtection="1">
      <protection locked="0"/>
    </xf>
    <xf numFmtId="0" fontId="1" fillId="2" borderId="5" xfId="0" applyFont="1" applyFill="1" applyBorder="1" applyProtection="1">
      <protection locked="0"/>
    </xf>
    <xf numFmtId="0" fontId="1" fillId="2" borderId="4" xfId="0" applyFont="1" applyFill="1" applyBorder="1" applyProtection="1">
      <protection locked="0"/>
    </xf>
    <xf numFmtId="0" fontId="0" fillId="4" borderId="0" xfId="0" applyFill="1" applyAlignment="1">
      <alignment horizontal="center"/>
    </xf>
    <xf numFmtId="2" fontId="0" fillId="4" borderId="11" xfId="0" applyNumberFormat="1" applyFill="1" applyBorder="1" applyAlignment="1">
      <alignment horizontal="center"/>
    </xf>
    <xf numFmtId="2" fontId="0" fillId="4" borderId="20" xfId="0" applyNumberFormat="1" applyFill="1" applyBorder="1" applyAlignment="1">
      <alignment horizontal="center"/>
    </xf>
    <xf numFmtId="0" fontId="0" fillId="4" borderId="11" xfId="0" applyFill="1" applyBorder="1" applyAlignment="1">
      <alignment horizontal="center"/>
    </xf>
    <xf numFmtId="0" fontId="0" fillId="4" borderId="20" xfId="0" applyFill="1" applyBorder="1" applyAlignment="1">
      <alignment horizontal="center"/>
    </xf>
    <xf numFmtId="0" fontId="4" fillId="2" borderId="33" xfId="0" applyFont="1" applyFill="1" applyBorder="1" applyAlignment="1" applyProtection="1">
      <alignment horizontal="center"/>
      <protection locked="0"/>
    </xf>
    <xf numFmtId="0" fontId="4" fillId="2" borderId="40" xfId="0" applyFont="1" applyFill="1" applyBorder="1" applyAlignment="1" applyProtection="1">
      <alignment horizontal="center"/>
      <protection locked="0"/>
    </xf>
    <xf numFmtId="14" fontId="5" fillId="4" borderId="28" xfId="0" applyNumberFormat="1" applyFont="1" applyFill="1" applyBorder="1" applyAlignment="1">
      <alignment horizontal="center"/>
    </xf>
    <xf numFmtId="0" fontId="5" fillId="4" borderId="30" xfId="0" applyFont="1" applyFill="1" applyBorder="1" applyAlignment="1">
      <alignment horizontal="center"/>
    </xf>
    <xf numFmtId="0" fontId="4" fillId="4" borderId="32" xfId="0" applyFont="1" applyFill="1" applyBorder="1" applyAlignment="1">
      <alignment horizontal="center"/>
    </xf>
    <xf numFmtId="0" fontId="4" fillId="4" borderId="38" xfId="0" applyFont="1" applyFill="1" applyBorder="1" applyAlignment="1">
      <alignment horizontal="center"/>
    </xf>
    <xf numFmtId="0" fontId="4" fillId="2" borderId="39" xfId="0" applyFont="1" applyFill="1" applyBorder="1" applyAlignment="1" applyProtection="1">
      <alignment horizontal="left"/>
      <protection locked="0"/>
    </xf>
    <xf numFmtId="0" fontId="4" fillId="2" borderId="33" xfId="0" applyFont="1" applyFill="1" applyBorder="1" applyAlignment="1" applyProtection="1">
      <alignment horizontal="left"/>
      <protection locked="0"/>
    </xf>
    <xf numFmtId="0" fontId="4" fillId="2" borderId="40" xfId="0" applyFont="1" applyFill="1" applyBorder="1" applyAlignment="1" applyProtection="1">
      <alignment horizontal="left"/>
      <protection locked="0"/>
    </xf>
    <xf numFmtId="0" fontId="4" fillId="4" borderId="15" xfId="0" applyFont="1" applyFill="1" applyBorder="1" applyAlignment="1">
      <alignment horizontal="left" vertical="top" wrapText="1" readingOrder="1"/>
    </xf>
    <xf numFmtId="0" fontId="4" fillId="4" borderId="0" xfId="0" applyFont="1" applyFill="1" applyAlignment="1">
      <alignment horizontal="left" vertical="top" wrapText="1" readingOrder="1"/>
    </xf>
    <xf numFmtId="0" fontId="4" fillId="4" borderId="10" xfId="0" applyFont="1" applyFill="1" applyBorder="1" applyAlignment="1">
      <alignment horizontal="left" vertical="top" wrapText="1" readingOrder="1"/>
    </xf>
    <xf numFmtId="0" fontId="8" fillId="4" borderId="21" xfId="0" applyFont="1" applyFill="1" applyBorder="1" applyAlignment="1">
      <alignment horizontal="left" vertical="top" wrapText="1" readingOrder="1"/>
    </xf>
    <xf numFmtId="0" fontId="4" fillId="4" borderId="22" xfId="0" applyFont="1" applyFill="1" applyBorder="1" applyAlignment="1">
      <alignment horizontal="left" vertical="top" wrapText="1" readingOrder="1"/>
    </xf>
    <xf numFmtId="0" fontId="4" fillId="4" borderId="23" xfId="0" applyFont="1" applyFill="1" applyBorder="1" applyAlignment="1">
      <alignment horizontal="left" vertical="top" wrapText="1" readingOrder="1"/>
    </xf>
    <xf numFmtId="0" fontId="4" fillId="4" borderId="34" xfId="0" applyFont="1" applyFill="1" applyBorder="1" applyAlignment="1">
      <alignment horizontal="center"/>
    </xf>
    <xf numFmtId="0" fontId="4" fillId="4" borderId="35" xfId="0" applyFont="1" applyFill="1" applyBorder="1" applyAlignment="1">
      <alignment horizontal="center"/>
    </xf>
    <xf numFmtId="0" fontId="4" fillId="2" borderId="11" xfId="0" applyFont="1" applyFill="1" applyBorder="1" applyAlignment="1" applyProtection="1">
      <alignment horizontal="left"/>
      <protection locked="0"/>
    </xf>
    <xf numFmtId="0" fontId="4" fillId="2" borderId="20" xfId="0" applyFont="1" applyFill="1" applyBorder="1" applyAlignment="1" applyProtection="1">
      <alignment horizontal="left"/>
      <protection locked="0"/>
    </xf>
    <xf numFmtId="0" fontId="4" fillId="2" borderId="24" xfId="0" applyFont="1" applyFill="1" applyBorder="1" applyAlignment="1" applyProtection="1">
      <alignment horizontal="left"/>
      <protection locked="0"/>
    </xf>
    <xf numFmtId="0" fontId="4" fillId="4" borderId="31" xfId="0" applyFont="1" applyFill="1" applyBorder="1" applyAlignment="1">
      <alignment horizontal="center"/>
    </xf>
    <xf numFmtId="0" fontId="4" fillId="4" borderId="13" xfId="0" applyFont="1" applyFill="1" applyBorder="1" applyAlignment="1">
      <alignment horizontal="center"/>
    </xf>
    <xf numFmtId="0" fontId="4" fillId="2" borderId="41" xfId="0" applyFont="1" applyFill="1" applyBorder="1" applyAlignment="1" applyProtection="1">
      <alignment horizontal="left"/>
      <protection locked="0"/>
    </xf>
    <xf numFmtId="0" fontId="4" fillId="2" borderId="35"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2" borderId="15" xfId="0" applyFont="1" applyFill="1" applyBorder="1" applyAlignment="1" applyProtection="1">
      <alignment horizontal="left" vertical="top" wrapText="1" readingOrder="1"/>
      <protection locked="0"/>
    </xf>
    <xf numFmtId="0" fontId="4" fillId="2" borderId="0" xfId="0" applyFont="1" applyFill="1" applyAlignment="1" applyProtection="1">
      <alignment horizontal="left" vertical="top" wrapText="1" readingOrder="1"/>
      <protection locked="0"/>
    </xf>
    <xf numFmtId="0" fontId="4" fillId="2" borderId="10" xfId="0" applyFont="1" applyFill="1" applyBorder="1" applyAlignment="1" applyProtection="1">
      <alignment horizontal="left" vertical="top" wrapText="1" readingOrder="1"/>
      <protection locked="0"/>
    </xf>
    <xf numFmtId="0" fontId="4" fillId="2" borderId="21" xfId="0" applyFont="1" applyFill="1" applyBorder="1" applyAlignment="1" applyProtection="1">
      <alignment horizontal="left" vertical="top" wrapText="1" readingOrder="1"/>
      <protection locked="0"/>
    </xf>
    <xf numFmtId="0" fontId="4" fillId="2" borderId="22" xfId="0" applyFont="1" applyFill="1" applyBorder="1" applyAlignment="1" applyProtection="1">
      <alignment horizontal="left" vertical="top" wrapText="1" readingOrder="1"/>
      <protection locked="0"/>
    </xf>
    <xf numFmtId="0" fontId="4" fillId="2" borderId="23" xfId="0" applyFont="1" applyFill="1" applyBorder="1" applyAlignment="1" applyProtection="1">
      <alignment horizontal="left" vertical="top" wrapText="1" readingOrder="1"/>
      <protection locked="0"/>
    </xf>
    <xf numFmtId="0" fontId="4" fillId="2" borderId="29" xfId="0" applyFont="1" applyFill="1" applyBorder="1" applyAlignment="1">
      <alignment horizontal="left"/>
    </xf>
    <xf numFmtId="0" fontId="4" fillId="2" borderId="28" xfId="0" applyFont="1" applyFill="1" applyBorder="1" applyAlignment="1">
      <alignment horizontal="left"/>
    </xf>
    <xf numFmtId="0" fontId="7" fillId="4" borderId="29" xfId="0" applyFont="1" applyFill="1" applyBorder="1" applyAlignment="1">
      <alignment horizontal="left"/>
    </xf>
    <xf numFmtId="0" fontId="7" fillId="4" borderId="28" xfId="0" applyFont="1" applyFill="1" applyBorder="1" applyAlignment="1">
      <alignment horizontal="left"/>
    </xf>
    <xf numFmtId="0" fontId="4" fillId="2" borderId="20"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4" fillId="4" borderId="37" xfId="0" applyFont="1" applyFill="1" applyBorder="1" applyAlignment="1">
      <alignment horizontal="center"/>
    </xf>
    <xf numFmtId="0" fontId="5" fillId="4" borderId="28" xfId="0" applyFont="1" applyFill="1" applyBorder="1" applyAlignment="1">
      <alignment horizontal="left"/>
    </xf>
    <xf numFmtId="0" fontId="4" fillId="4" borderId="20" xfId="0" applyFont="1" applyFill="1" applyBorder="1" applyAlignment="1">
      <alignment horizontal="center"/>
    </xf>
    <xf numFmtId="0" fontId="4" fillId="4" borderId="33" xfId="0" applyFont="1" applyFill="1" applyBorder="1" applyAlignment="1">
      <alignment horizontal="center"/>
    </xf>
    <xf numFmtId="14" fontId="6" fillId="4" borderId="43" xfId="0" applyNumberFormat="1" applyFont="1" applyFill="1" applyBorder="1" applyAlignment="1">
      <alignment horizontal="center"/>
    </xf>
    <xf numFmtId="14" fontId="6" fillId="4" borderId="6" xfId="0" applyNumberFormat="1" applyFont="1" applyFill="1" applyBorder="1" applyAlignment="1">
      <alignment horizontal="center"/>
    </xf>
    <xf numFmtId="0" fontId="2" fillId="6" borderId="20" xfId="0" applyFont="1" applyFill="1" applyBorder="1" applyAlignment="1" applyProtection="1">
      <alignment horizontal="center"/>
      <protection locked="0"/>
    </xf>
    <xf numFmtId="0" fontId="2" fillId="6" borderId="13" xfId="0" applyFont="1" applyFill="1" applyBorder="1" applyAlignment="1" applyProtection="1">
      <alignment horizontal="center"/>
      <protection locked="0"/>
    </xf>
    <xf numFmtId="0" fontId="2" fillId="3" borderId="11" xfId="0" applyFont="1" applyFill="1" applyBorder="1" applyAlignment="1">
      <alignment horizontal="center"/>
    </xf>
    <xf numFmtId="0" fontId="2" fillId="3" borderId="13" xfId="0" applyFont="1" applyFill="1" applyBorder="1" applyAlignment="1">
      <alignment horizontal="center"/>
    </xf>
    <xf numFmtId="0" fontId="2" fillId="3" borderId="7" xfId="0" applyFont="1" applyFill="1" applyBorder="1" applyAlignment="1">
      <alignment horizontal="center"/>
    </xf>
    <xf numFmtId="0" fontId="5" fillId="3" borderId="42" xfId="0" applyFont="1" applyFill="1" applyBorder="1" applyAlignment="1">
      <alignment horizontal="center"/>
    </xf>
    <xf numFmtId="0" fontId="5" fillId="3" borderId="43" xfId="0" applyFont="1" applyFill="1" applyBorder="1" applyAlignment="1">
      <alignment horizontal="center"/>
    </xf>
    <xf numFmtId="0" fontId="5" fillId="3" borderId="6" xfId="0" applyFont="1" applyFill="1" applyBorder="1" applyAlignment="1">
      <alignment horizontal="center"/>
    </xf>
    <xf numFmtId="0" fontId="2" fillId="3" borderId="44" xfId="0" applyFont="1" applyFill="1" applyBorder="1" applyAlignment="1">
      <alignment horizontal="center"/>
    </xf>
    <xf numFmtId="0" fontId="5" fillId="3" borderId="29" xfId="0" applyFont="1" applyFill="1" applyBorder="1" applyAlignment="1">
      <alignment horizontal="center"/>
    </xf>
    <xf numFmtId="0" fontId="5" fillId="3" borderId="28" xfId="0" applyFont="1" applyFill="1" applyBorder="1" applyAlignment="1">
      <alignment horizontal="center"/>
    </xf>
    <xf numFmtId="0" fontId="5" fillId="3" borderId="41" xfId="0" applyFont="1" applyFill="1" applyBorder="1" applyAlignment="1">
      <alignment horizontal="center"/>
    </xf>
    <xf numFmtId="0" fontId="5" fillId="3" borderId="35" xfId="0" applyFont="1" applyFill="1" applyBorder="1" applyAlignment="1">
      <alignment horizontal="center"/>
    </xf>
    <xf numFmtId="0" fontId="5" fillId="3" borderId="36" xfId="0" applyFont="1" applyFill="1" applyBorder="1" applyAlignment="1">
      <alignment horizontal="center"/>
    </xf>
    <xf numFmtId="0" fontId="0" fillId="3" borderId="16"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4" fillId="3" borderId="42" xfId="0" applyFont="1" applyFill="1" applyBorder="1" applyAlignment="1">
      <alignment horizontal="right"/>
    </xf>
    <xf numFmtId="0" fontId="4" fillId="3" borderId="43" xfId="0" applyFont="1" applyFill="1" applyBorder="1" applyAlignment="1">
      <alignment horizontal="right"/>
    </xf>
    <xf numFmtId="0" fontId="4" fillId="3" borderId="43" xfId="0" applyFont="1" applyFill="1" applyBorder="1" applyAlignment="1">
      <alignment horizontal="left"/>
    </xf>
    <xf numFmtId="14" fontId="4" fillId="3" borderId="43" xfId="0" applyNumberFormat="1" applyFont="1" applyFill="1" applyBorder="1" applyAlignment="1">
      <alignment horizontal="center"/>
    </xf>
    <xf numFmtId="14" fontId="4" fillId="3" borderId="6" xfId="0" applyNumberFormat="1" applyFont="1" applyFill="1" applyBorder="1" applyAlignment="1">
      <alignment horizontal="center"/>
    </xf>
    <xf numFmtId="0" fontId="2" fillId="3" borderId="41" xfId="0" applyFont="1" applyFill="1" applyBorder="1" applyAlignment="1">
      <alignment horizontal="center"/>
    </xf>
    <xf numFmtId="0" fontId="2" fillId="3" borderId="37" xfId="0" applyFont="1" applyFill="1" applyBorder="1" applyAlignment="1">
      <alignment horizontal="center"/>
    </xf>
    <xf numFmtId="0" fontId="2" fillId="3" borderId="34" xfId="0" applyFont="1" applyFill="1" applyBorder="1" applyAlignment="1">
      <alignment horizontal="center"/>
    </xf>
    <xf numFmtId="0" fontId="2" fillId="3" borderId="35" xfId="0" applyFont="1" applyFill="1" applyBorder="1" applyAlignment="1">
      <alignment horizontal="center"/>
    </xf>
    <xf numFmtId="0" fontId="4" fillId="0" borderId="0" xfId="0" applyFont="1" applyAlignment="1">
      <alignment horizontal="center"/>
    </xf>
    <xf numFmtId="0" fontId="10" fillId="0" borderId="0" xfId="0" applyFont="1" applyAlignment="1">
      <alignment horizontal="right"/>
    </xf>
    <xf numFmtId="0" fontId="4" fillId="0" borderId="0" xfId="0" applyFont="1" applyAlignment="1">
      <alignment horizontal="left"/>
    </xf>
  </cellXfs>
  <cellStyles count="1">
    <cellStyle name="Normal" xfId="0" builtinId="0"/>
  </cellStyles>
  <dxfs count="152">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val="0"/>
        <i val="0"/>
        <condense val="0"/>
        <extend val="0"/>
      </font>
      <fill>
        <patternFill>
          <bgColor indexed="13"/>
        </patternFill>
      </fill>
    </dxf>
    <dxf>
      <font>
        <b val="0"/>
        <i val="0"/>
        <condense val="0"/>
        <extend val="0"/>
      </font>
      <fill>
        <patternFill>
          <bgColor indexed="1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20Minchell\AppData\Local\Microsoft\Windows\INetCache\Content.Outlook\5DSRZX3O\Sunday%20Comp%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titorList &amp; ResultsSummary"/>
      <sheetName val="Score Sheet "/>
      <sheetName val="Lookup Tables"/>
    </sheetNames>
    <sheetDataSet>
      <sheetData sheetId="0">
        <row r="12">
          <cell r="D1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5"/>
  <sheetViews>
    <sheetView zoomScale="80" zoomScaleNormal="80" workbookViewId="0">
      <selection activeCell="F13" sqref="F13"/>
    </sheetView>
  </sheetViews>
  <sheetFormatPr defaultColWidth="9.140625" defaultRowHeight="12.75" x14ac:dyDescent="0.2"/>
  <cols>
    <col min="4" max="4" width="14.85546875" bestFit="1" customWidth="1"/>
    <col min="5" max="5" width="14.85546875" customWidth="1"/>
    <col min="6" max="6" width="21.28515625" bestFit="1" customWidth="1"/>
    <col min="7" max="8" width="10.7109375" customWidth="1"/>
    <col min="9" max="9" width="9.7109375" customWidth="1"/>
    <col min="10" max="10" width="15.5703125" bestFit="1" customWidth="1"/>
    <col min="11" max="11" width="19.42578125" bestFit="1" customWidth="1"/>
    <col min="12" max="12" width="13.42578125" bestFit="1" customWidth="1"/>
    <col min="13" max="13" width="5.7109375" customWidth="1"/>
    <col min="14" max="14" width="13.42578125" customWidth="1"/>
    <col min="15" max="15" width="14.28515625" bestFit="1" customWidth="1"/>
    <col min="16" max="16" width="13.42578125" customWidth="1"/>
    <col min="17" max="17" width="5.7109375" customWidth="1"/>
    <col min="18" max="18" width="14.5703125" bestFit="1" customWidth="1"/>
    <col min="19" max="19" width="14.28515625" bestFit="1" customWidth="1"/>
    <col min="20" max="20" width="10.28515625" bestFit="1" customWidth="1"/>
  </cols>
  <sheetData>
    <row r="1" spans="4:21" ht="13.5" thickBot="1" x14ac:dyDescent="0.25"/>
    <row r="2" spans="4:21" ht="20.25" x14ac:dyDescent="0.3">
      <c r="D2" s="237" t="s">
        <v>0</v>
      </c>
      <c r="E2" s="238"/>
      <c r="F2" s="238"/>
      <c r="G2" s="51"/>
      <c r="H2" s="51"/>
      <c r="I2" s="51"/>
      <c r="J2" s="51"/>
      <c r="K2" s="51"/>
      <c r="L2" s="51"/>
      <c r="M2" s="51"/>
      <c r="N2" s="51"/>
      <c r="O2" s="51"/>
      <c r="P2" s="51"/>
      <c r="Q2" s="51"/>
      <c r="R2" s="51"/>
      <c r="S2" s="51"/>
      <c r="T2" s="60"/>
    </row>
    <row r="3" spans="4:21" ht="20.100000000000001" customHeight="1" x14ac:dyDescent="0.2">
      <c r="D3" s="213" t="s">
        <v>1</v>
      </c>
      <c r="E3" s="214"/>
      <c r="F3" s="214"/>
      <c r="G3" s="214"/>
      <c r="H3" s="214"/>
      <c r="I3" s="214"/>
      <c r="J3" s="214"/>
      <c r="K3" s="214"/>
      <c r="L3" s="214"/>
      <c r="M3" s="214"/>
      <c r="N3" s="214"/>
      <c r="O3" s="214"/>
      <c r="P3" s="214"/>
      <c r="Q3" s="214"/>
      <c r="R3" s="214"/>
      <c r="S3" s="214"/>
      <c r="T3" s="215"/>
    </row>
    <row r="4" spans="4:21" ht="20.100000000000001" customHeight="1" x14ac:dyDescent="0.2">
      <c r="D4" s="213" t="s">
        <v>2</v>
      </c>
      <c r="E4" s="214"/>
      <c r="F4" s="214"/>
      <c r="G4" s="214"/>
      <c r="H4" s="214"/>
      <c r="I4" s="214"/>
      <c r="J4" s="214"/>
      <c r="K4" s="214"/>
      <c r="L4" s="214"/>
      <c r="M4" s="214"/>
      <c r="N4" s="214"/>
      <c r="O4" s="214"/>
      <c r="P4" s="214"/>
      <c r="Q4" s="214"/>
      <c r="R4" s="214"/>
      <c r="S4" s="214"/>
      <c r="T4" s="215"/>
    </row>
    <row r="5" spans="4:21" ht="20.100000000000001" customHeight="1" x14ac:dyDescent="0.2">
      <c r="D5" s="213" t="s">
        <v>3</v>
      </c>
      <c r="E5" s="214"/>
      <c r="F5" s="214"/>
      <c r="G5" s="214"/>
      <c r="H5" s="214"/>
      <c r="I5" s="214"/>
      <c r="J5" s="214"/>
      <c r="K5" s="214"/>
      <c r="L5" s="214"/>
      <c r="M5" s="214"/>
      <c r="N5" s="214"/>
      <c r="O5" s="214"/>
      <c r="P5" s="214"/>
      <c r="Q5" s="214"/>
      <c r="R5" s="214"/>
      <c r="S5" s="214"/>
      <c r="T5" s="215"/>
    </row>
    <row r="6" spans="4:21" ht="20.100000000000001" customHeight="1" x14ac:dyDescent="0.2">
      <c r="D6" s="213"/>
      <c r="E6" s="214"/>
      <c r="F6" s="214"/>
      <c r="G6" s="214"/>
      <c r="H6" s="214"/>
      <c r="I6" s="214"/>
      <c r="J6" s="214"/>
      <c r="K6" s="214"/>
      <c r="L6" s="214"/>
      <c r="M6" s="214"/>
      <c r="N6" s="214"/>
      <c r="O6" s="214"/>
      <c r="P6" s="214"/>
      <c r="Q6" s="214"/>
      <c r="R6" s="214"/>
      <c r="S6" s="214"/>
      <c r="T6" s="215"/>
    </row>
    <row r="7" spans="4:21" ht="20.100000000000001" customHeight="1" x14ac:dyDescent="0.2">
      <c r="D7" s="213"/>
      <c r="E7" s="214"/>
      <c r="F7" s="214"/>
      <c r="G7" s="214"/>
      <c r="H7" s="214"/>
      <c r="I7" s="214"/>
      <c r="J7" s="214"/>
      <c r="K7" s="214"/>
      <c r="L7" s="214"/>
      <c r="M7" s="214"/>
      <c r="N7" s="214"/>
      <c r="O7" s="214"/>
      <c r="P7" s="214"/>
      <c r="Q7" s="214"/>
      <c r="R7" s="214"/>
      <c r="S7" s="214"/>
      <c r="T7" s="215"/>
    </row>
    <row r="8" spans="4:21" ht="20.100000000000001" customHeight="1" x14ac:dyDescent="0.2">
      <c r="D8" s="213"/>
      <c r="E8" s="214"/>
      <c r="F8" s="214"/>
      <c r="G8" s="214"/>
      <c r="H8" s="214"/>
      <c r="I8" s="214"/>
      <c r="J8" s="214"/>
      <c r="K8" s="214"/>
      <c r="L8" s="214"/>
      <c r="M8" s="214"/>
      <c r="N8" s="214"/>
      <c r="O8" s="214"/>
      <c r="P8" s="214"/>
      <c r="Q8" s="214"/>
      <c r="R8" s="214"/>
      <c r="S8" s="214"/>
      <c r="T8" s="215"/>
    </row>
    <row r="9" spans="4:21" ht="20.100000000000001" customHeight="1" x14ac:dyDescent="0.2">
      <c r="D9" s="213"/>
      <c r="E9" s="214"/>
      <c r="F9" s="214"/>
      <c r="G9" s="214"/>
      <c r="H9" s="214"/>
      <c r="I9" s="214"/>
      <c r="J9" s="214"/>
      <c r="K9" s="214"/>
      <c r="L9" s="214"/>
      <c r="M9" s="214"/>
      <c r="N9" s="214"/>
      <c r="O9" s="214"/>
      <c r="P9" s="214"/>
      <c r="Q9" s="214"/>
      <c r="R9" s="214"/>
      <c r="S9" s="214"/>
      <c r="T9" s="215"/>
    </row>
    <row r="10" spans="4:21" ht="20.100000000000001" customHeight="1" thickBot="1" x14ac:dyDescent="0.25">
      <c r="D10" s="216"/>
      <c r="E10" s="217"/>
      <c r="F10" s="217"/>
      <c r="G10" s="217"/>
      <c r="H10" s="217"/>
      <c r="I10" s="217"/>
      <c r="J10" s="217"/>
      <c r="K10" s="217"/>
      <c r="L10" s="217"/>
      <c r="M10" s="217"/>
      <c r="N10" s="217"/>
      <c r="O10" s="217"/>
      <c r="P10" s="217"/>
      <c r="Q10" s="217"/>
      <c r="R10" s="217"/>
      <c r="S10" s="217"/>
      <c r="T10" s="218"/>
    </row>
    <row r="11" spans="4:21" ht="13.5" thickBot="1" x14ac:dyDescent="0.25"/>
    <row r="12" spans="4:21" ht="18" x14ac:dyDescent="0.25">
      <c r="D12" s="219" t="s">
        <v>4</v>
      </c>
      <c r="E12" s="220"/>
      <c r="F12" s="188" t="s">
        <v>5</v>
      </c>
      <c r="G12" s="188"/>
      <c r="H12" s="188"/>
      <c r="I12" s="196"/>
      <c r="J12" s="219"/>
      <c r="K12" s="241"/>
      <c r="L12" s="226"/>
      <c r="M12" s="227"/>
      <c r="N12" s="227"/>
      <c r="O12" s="227"/>
      <c r="P12" s="227"/>
      <c r="Q12" s="227"/>
      <c r="R12" s="227"/>
      <c r="S12" s="227"/>
      <c r="T12" s="228"/>
      <c r="U12" s="6"/>
    </row>
    <row r="13" spans="4:21" ht="18" x14ac:dyDescent="0.25">
      <c r="D13" s="224" t="s">
        <v>6</v>
      </c>
      <c r="E13" s="243"/>
      <c r="F13" s="182">
        <v>44836</v>
      </c>
      <c r="G13" s="182"/>
      <c r="H13" s="182"/>
      <c r="I13" s="183"/>
      <c r="J13" s="224"/>
      <c r="K13" s="225"/>
      <c r="L13" s="221"/>
      <c r="M13" s="222"/>
      <c r="N13" s="222"/>
      <c r="O13" s="222"/>
      <c r="P13" s="222"/>
      <c r="Q13" s="222"/>
      <c r="R13" s="222"/>
      <c r="S13" s="222"/>
      <c r="T13" s="223"/>
      <c r="U13" s="6"/>
    </row>
    <row r="14" spans="4:21" ht="18" x14ac:dyDescent="0.25">
      <c r="D14" s="224" t="s">
        <v>7</v>
      </c>
      <c r="E14" s="243"/>
      <c r="F14" s="239">
        <v>3</v>
      </c>
      <c r="G14" s="239"/>
      <c r="H14" s="239"/>
      <c r="I14" s="240"/>
      <c r="J14" s="224" t="s">
        <v>8</v>
      </c>
      <c r="K14" s="225"/>
      <c r="L14" s="221" t="s">
        <v>162</v>
      </c>
      <c r="M14" s="222"/>
      <c r="N14" s="222"/>
      <c r="O14" s="222"/>
      <c r="P14" s="222"/>
      <c r="Q14" s="222"/>
      <c r="R14" s="222"/>
      <c r="S14" s="222"/>
      <c r="T14" s="223"/>
      <c r="U14" s="6"/>
    </row>
    <row r="15" spans="4:21" ht="18.75" thickBot="1" x14ac:dyDescent="0.3">
      <c r="D15" s="208" t="s">
        <v>9</v>
      </c>
      <c r="E15" s="244"/>
      <c r="F15" s="204" t="s">
        <v>157</v>
      </c>
      <c r="G15" s="204"/>
      <c r="H15" s="204"/>
      <c r="I15" s="205"/>
      <c r="J15" s="208" t="s">
        <v>10</v>
      </c>
      <c r="K15" s="209"/>
      <c r="L15" s="210" t="s">
        <v>173</v>
      </c>
      <c r="M15" s="211"/>
      <c r="N15" s="211"/>
      <c r="O15" s="211"/>
      <c r="P15" s="211"/>
      <c r="Q15" s="211"/>
      <c r="R15" s="211"/>
      <c r="S15" s="211"/>
      <c r="T15" s="212"/>
      <c r="U15" s="6"/>
    </row>
    <row r="16" spans="4:21" ht="16.5" thickBot="1" x14ac:dyDescent="0.3">
      <c r="D16" s="50"/>
      <c r="E16" s="242"/>
      <c r="F16" s="242"/>
      <c r="G16" s="242"/>
      <c r="H16" s="242"/>
      <c r="I16" s="51"/>
      <c r="J16" s="51"/>
      <c r="K16" s="51"/>
      <c r="L16" s="51"/>
      <c r="M16" s="51"/>
      <c r="N16" s="51"/>
      <c r="O16" s="51"/>
      <c r="P16" s="51"/>
      <c r="Q16" s="51"/>
      <c r="R16" s="52"/>
      <c r="S16" s="206"/>
      <c r="T16" s="207"/>
    </row>
    <row r="17" spans="1:25" ht="15.75" x14ac:dyDescent="0.25">
      <c r="D17" s="53"/>
      <c r="E17" s="54"/>
      <c r="F17" s="54"/>
      <c r="G17" s="54"/>
      <c r="H17" s="54"/>
      <c r="I17" s="54"/>
      <c r="J17" s="120" t="s">
        <v>11</v>
      </c>
      <c r="K17" s="121" t="s">
        <v>12</v>
      </c>
      <c r="L17" s="122" t="s">
        <v>13</v>
      </c>
      <c r="M17" s="154"/>
      <c r="N17" s="120" t="s">
        <v>14</v>
      </c>
      <c r="O17" s="121" t="s">
        <v>15</v>
      </c>
      <c r="P17" s="122" t="s">
        <v>13</v>
      </c>
      <c r="Q17" s="157"/>
      <c r="R17" s="120" t="s">
        <v>16</v>
      </c>
      <c r="S17" s="158" t="s">
        <v>16</v>
      </c>
      <c r="T17" s="122" t="s">
        <v>13</v>
      </c>
    </row>
    <row r="18" spans="1:25" s="7" customFormat="1" ht="15.75" x14ac:dyDescent="0.25">
      <c r="D18" s="56" t="s">
        <v>17</v>
      </c>
      <c r="E18" s="57" t="s">
        <v>18</v>
      </c>
      <c r="F18" s="57" t="s">
        <v>19</v>
      </c>
      <c r="G18" s="57" t="s">
        <v>16</v>
      </c>
      <c r="H18" s="57" t="s">
        <v>20</v>
      </c>
      <c r="I18" s="58" t="s">
        <v>21</v>
      </c>
      <c r="J18" s="123" t="s">
        <v>22</v>
      </c>
      <c r="K18" s="117" t="s">
        <v>23</v>
      </c>
      <c r="L18" s="124"/>
      <c r="M18" s="155"/>
      <c r="N18" s="123" t="s">
        <v>24</v>
      </c>
      <c r="O18" s="117" t="s">
        <v>25</v>
      </c>
      <c r="P18" s="124"/>
      <c r="Q18" s="116"/>
      <c r="R18" s="123" t="s">
        <v>26</v>
      </c>
      <c r="S18" s="153" t="s">
        <v>25</v>
      </c>
      <c r="T18" s="124"/>
    </row>
    <row r="19" spans="1:25" x14ac:dyDescent="0.2">
      <c r="A19" s="170">
        <f>SUM(P19)</f>
        <v>2</v>
      </c>
      <c r="B19" s="170">
        <f>SUM(T19)</f>
        <v>2</v>
      </c>
      <c r="C19" s="171">
        <f>SUM(L19)</f>
        <v>2</v>
      </c>
      <c r="D19" s="197" t="s">
        <v>157</v>
      </c>
      <c r="E19" s="189"/>
      <c r="F19" s="198" t="s">
        <v>163</v>
      </c>
      <c r="G19" s="59">
        <f>SUM('Score Sheet '!AL10)</f>
        <v>1682</v>
      </c>
      <c r="H19" s="59">
        <f>SUM('Score Sheet '!AM10)</f>
        <v>1521.5</v>
      </c>
      <c r="I19" s="59">
        <f>SUM('Score Sheet '!AN10)</f>
        <v>1728</v>
      </c>
      <c r="J19" s="129">
        <f>'Score Sheet '!AR9</f>
        <v>3410</v>
      </c>
      <c r="K19" s="135">
        <f>SUM(J19/$J$45)</f>
        <v>0.96916299559471364</v>
      </c>
      <c r="L19" s="118">
        <f>RANK(J19,J$19:J$43)</f>
        <v>2</v>
      </c>
      <c r="M19" s="156"/>
      <c r="N19" s="159">
        <f>LARGE(G19:H19:I19,1)</f>
        <v>1728</v>
      </c>
      <c r="O19" s="162">
        <f>SUM(N19/$O$45)</f>
        <v>0.98126064735945484</v>
      </c>
      <c r="P19" s="165">
        <f>RANK(N19,N$19:N$43)</f>
        <v>2</v>
      </c>
      <c r="Q19" s="128"/>
      <c r="R19" s="125">
        <f t="shared" ref="R19:R43" si="0">SUM(G19)</f>
        <v>1682</v>
      </c>
      <c r="S19" s="135">
        <f>SUM(R19/$S$45)</f>
        <v>0.95704125177809385</v>
      </c>
      <c r="T19" s="165">
        <f>RANK(R19,R$19:R$43)</f>
        <v>2</v>
      </c>
    </row>
    <row r="20" spans="1:25" ht="15.75" x14ac:dyDescent="0.25">
      <c r="A20" s="170">
        <f t="shared" ref="A20:A43" si="1">SUM(P20)</f>
        <v>3</v>
      </c>
      <c r="B20" s="170">
        <f t="shared" ref="B20:B43" si="2">SUM(T20)</f>
        <v>6</v>
      </c>
      <c r="C20" s="171">
        <f t="shared" ref="C20:C43" si="3">SUM(L20)</f>
        <v>4</v>
      </c>
      <c r="D20" s="197" t="s">
        <v>158</v>
      </c>
      <c r="E20" s="189"/>
      <c r="F20" s="5" t="s">
        <v>164</v>
      </c>
      <c r="G20" s="59">
        <f>SUM('Score Sheet '!AL45)</f>
        <v>1382</v>
      </c>
      <c r="H20" s="59">
        <f>SUM('Score Sheet '!AM45)</f>
        <v>1572.5</v>
      </c>
      <c r="I20" s="59">
        <f>SUM('Score Sheet '!AN45)</f>
        <v>1719.5</v>
      </c>
      <c r="J20" s="129">
        <f>'Score Sheet '!AR44</f>
        <v>3292</v>
      </c>
      <c r="K20" s="135">
        <f t="shared" ref="K20:K43" si="4">SUM(J20/$J$45)</f>
        <v>0.93562597697882621</v>
      </c>
      <c r="L20" s="119">
        <f t="shared" ref="L20:L43" si="5">RANK(J20,J$19:J$43)</f>
        <v>4</v>
      </c>
      <c r="M20" s="156"/>
      <c r="N20" s="159">
        <f>LARGE(G20:H20:I20,1)</f>
        <v>1719.5</v>
      </c>
      <c r="O20" s="163">
        <f t="shared" ref="O20:O43" si="6">SUM(N20/$O$45)</f>
        <v>0.9764338444065872</v>
      </c>
      <c r="P20" s="166">
        <f t="shared" ref="P20:P43" si="7">RANK(N20,N$19:N$43)</f>
        <v>3</v>
      </c>
      <c r="Q20" s="128"/>
      <c r="R20" s="125">
        <f t="shared" si="0"/>
        <v>1382</v>
      </c>
      <c r="S20" s="135">
        <f t="shared" ref="S20:S43" si="8">SUM(R20/$S$45)</f>
        <v>0.78634423897581796</v>
      </c>
      <c r="T20" s="165">
        <f t="shared" ref="T20:T43" si="9">RANK(R20,R$19:R$43)</f>
        <v>6</v>
      </c>
      <c r="Y20" s="7"/>
    </row>
    <row r="21" spans="1:25" x14ac:dyDescent="0.2">
      <c r="A21" s="170">
        <f t="shared" si="1"/>
        <v>5</v>
      </c>
      <c r="B21" s="170">
        <f t="shared" si="2"/>
        <v>3</v>
      </c>
      <c r="C21" s="171">
        <f t="shared" si="3"/>
        <v>5</v>
      </c>
      <c r="D21" s="197" t="s">
        <v>159</v>
      </c>
      <c r="E21" s="189"/>
      <c r="F21" s="5" t="s">
        <v>165</v>
      </c>
      <c r="G21" s="59">
        <f>SUM('Score Sheet '!AL80)</f>
        <v>1620</v>
      </c>
      <c r="H21" s="59">
        <f>SUM('Score Sheet '!AM80)</f>
        <v>1589</v>
      </c>
      <c r="I21" s="59">
        <f>SUM('Score Sheet '!AN80)</f>
        <v>14</v>
      </c>
      <c r="J21" s="129">
        <f>'Score Sheet '!AR79</f>
        <v>3209</v>
      </c>
      <c r="K21" s="135">
        <f t="shared" si="4"/>
        <v>0.91203637913883762</v>
      </c>
      <c r="L21" s="119">
        <f t="shared" si="5"/>
        <v>5</v>
      </c>
      <c r="M21" s="156"/>
      <c r="N21" s="159">
        <f>LARGE(G21:H21:I21,1)</f>
        <v>1620</v>
      </c>
      <c r="O21" s="163">
        <f t="shared" si="6"/>
        <v>0.91993185689948898</v>
      </c>
      <c r="P21" s="166">
        <f t="shared" si="7"/>
        <v>5</v>
      </c>
      <c r="Q21" s="128"/>
      <c r="R21" s="125">
        <f t="shared" si="0"/>
        <v>1620</v>
      </c>
      <c r="S21" s="135">
        <f t="shared" si="8"/>
        <v>0.92176386913229014</v>
      </c>
      <c r="T21" s="165">
        <f t="shared" si="9"/>
        <v>3</v>
      </c>
    </row>
    <row r="22" spans="1:25" ht="15.75" x14ac:dyDescent="0.25">
      <c r="A22" s="170">
        <f t="shared" si="1"/>
        <v>1</v>
      </c>
      <c r="B22" s="170">
        <f t="shared" si="2"/>
        <v>1</v>
      </c>
      <c r="C22" s="171">
        <f t="shared" si="3"/>
        <v>1</v>
      </c>
      <c r="D22" s="105" t="s">
        <v>160</v>
      </c>
      <c r="E22" s="189"/>
      <c r="F22" s="5" t="s">
        <v>166</v>
      </c>
      <c r="G22" s="59">
        <f>SUM('Score Sheet '!AL115)</f>
        <v>1757.5</v>
      </c>
      <c r="H22" s="59">
        <f>SUM('Score Sheet '!AM115)</f>
        <v>1761</v>
      </c>
      <c r="I22" s="59">
        <f>SUM('Score Sheet '!AN115)</f>
        <v>1722.5</v>
      </c>
      <c r="J22" s="129">
        <f>'Score Sheet '!AR114</f>
        <v>3518.5</v>
      </c>
      <c r="K22" s="135">
        <f t="shared" si="4"/>
        <v>1</v>
      </c>
      <c r="L22" s="119">
        <f t="shared" si="5"/>
        <v>1</v>
      </c>
      <c r="M22" s="156"/>
      <c r="N22" s="159">
        <f>LARGE(G22:H22:I22,1)</f>
        <v>1761</v>
      </c>
      <c r="O22" s="163">
        <f t="shared" si="6"/>
        <v>1</v>
      </c>
      <c r="P22" s="166">
        <f t="shared" si="7"/>
        <v>1</v>
      </c>
      <c r="Q22" s="128"/>
      <c r="R22" s="125">
        <f t="shared" si="0"/>
        <v>1757.5</v>
      </c>
      <c r="S22" s="135">
        <f t="shared" si="8"/>
        <v>1</v>
      </c>
      <c r="T22" s="165">
        <f t="shared" si="9"/>
        <v>1</v>
      </c>
      <c r="Y22" s="7"/>
    </row>
    <row r="23" spans="1:25" x14ac:dyDescent="0.2">
      <c r="A23" s="170">
        <f t="shared" si="1"/>
        <v>6</v>
      </c>
      <c r="B23" s="170">
        <f t="shared" si="2"/>
        <v>4</v>
      </c>
      <c r="C23" s="171">
        <f t="shared" si="3"/>
        <v>6</v>
      </c>
      <c r="D23" s="105" t="s">
        <v>161</v>
      </c>
      <c r="E23" s="189"/>
      <c r="F23" s="5" t="s">
        <v>167</v>
      </c>
      <c r="G23" s="59">
        <f>SUM('Score Sheet '!AL150)</f>
        <v>1524.5</v>
      </c>
      <c r="H23" s="59">
        <f>SUM('Score Sheet '!AM150)</f>
        <v>1457</v>
      </c>
      <c r="I23" s="59">
        <f>SUM('Score Sheet '!AN150)</f>
        <v>1491.5</v>
      </c>
      <c r="J23" s="129">
        <f>'Score Sheet '!AR149</f>
        <v>3016</v>
      </c>
      <c r="K23" s="135">
        <f t="shared" si="4"/>
        <v>0.85718345886030978</v>
      </c>
      <c r="L23" s="119">
        <f t="shared" si="5"/>
        <v>6</v>
      </c>
      <c r="M23" s="156"/>
      <c r="N23" s="159">
        <f>LARGE(G23:H23:I23,1)</f>
        <v>1524.5</v>
      </c>
      <c r="O23" s="163">
        <f t="shared" si="6"/>
        <v>0.86570130607609308</v>
      </c>
      <c r="P23" s="166">
        <f t="shared" si="7"/>
        <v>6</v>
      </c>
      <c r="Q23" s="128"/>
      <c r="R23" s="125">
        <f t="shared" si="0"/>
        <v>1524.5</v>
      </c>
      <c r="S23" s="135">
        <f t="shared" si="8"/>
        <v>0.86742532005689899</v>
      </c>
      <c r="T23" s="165">
        <f t="shared" si="9"/>
        <v>4</v>
      </c>
    </row>
    <row r="24" spans="1:25" ht="15.75" x14ac:dyDescent="0.25">
      <c r="A24" s="170">
        <f t="shared" si="1"/>
        <v>4</v>
      </c>
      <c r="B24" s="170">
        <f t="shared" si="2"/>
        <v>5</v>
      </c>
      <c r="C24" s="171">
        <f t="shared" si="3"/>
        <v>3</v>
      </c>
      <c r="D24" s="105" t="s">
        <v>162</v>
      </c>
      <c r="E24" s="189"/>
      <c r="F24" s="5" t="s">
        <v>168</v>
      </c>
      <c r="G24" s="59">
        <f>SUM('Score Sheet '!AL185)</f>
        <v>1516.5</v>
      </c>
      <c r="H24" s="59">
        <f>SUM('Score Sheet '!AM185)</f>
        <v>1596</v>
      </c>
      <c r="I24" s="59">
        <f>SUM('Score Sheet '!AN185)</f>
        <v>1703</v>
      </c>
      <c r="J24" s="129">
        <f>'Score Sheet '!AR184</f>
        <v>3299</v>
      </c>
      <c r="K24" s="135">
        <f t="shared" si="4"/>
        <v>0.93761546113400596</v>
      </c>
      <c r="L24" s="119">
        <f t="shared" si="5"/>
        <v>3</v>
      </c>
      <c r="M24" s="156"/>
      <c r="N24" s="159">
        <f>LARGE(G24:H24:I24,1)</f>
        <v>1703</v>
      </c>
      <c r="O24" s="163">
        <f t="shared" si="6"/>
        <v>0.96706416808631457</v>
      </c>
      <c r="P24" s="166">
        <f t="shared" si="7"/>
        <v>4</v>
      </c>
      <c r="Q24" s="128"/>
      <c r="R24" s="125">
        <f t="shared" si="0"/>
        <v>1516.5</v>
      </c>
      <c r="S24" s="135">
        <f t="shared" si="8"/>
        <v>0.86287339971550503</v>
      </c>
      <c r="T24" s="165">
        <f t="shared" si="9"/>
        <v>5</v>
      </c>
      <c r="Y24" s="7"/>
    </row>
    <row r="25" spans="1:25" x14ac:dyDescent="0.2">
      <c r="A25" s="170">
        <f t="shared" si="1"/>
        <v>7</v>
      </c>
      <c r="B25" s="170">
        <f t="shared" si="2"/>
        <v>7</v>
      </c>
      <c r="C25" s="171">
        <f t="shared" si="3"/>
        <v>7</v>
      </c>
      <c r="D25" s="105" t="s">
        <v>27</v>
      </c>
      <c r="E25" s="189"/>
      <c r="F25" s="5" t="s">
        <v>28</v>
      </c>
      <c r="G25" s="59">
        <f>SUM('Score Sheet '!AL220)</f>
        <v>0</v>
      </c>
      <c r="H25" s="59">
        <f>SUM('Score Sheet '!AM220)</f>
        <v>0</v>
      </c>
      <c r="I25" s="59">
        <f>SUM('Score Sheet '!AN220)</f>
        <v>0</v>
      </c>
      <c r="J25" s="129">
        <f>'Score Sheet '!AR219</f>
        <v>0</v>
      </c>
      <c r="K25" s="135">
        <f t="shared" si="4"/>
        <v>0</v>
      </c>
      <c r="L25" s="119">
        <f t="shared" si="5"/>
        <v>7</v>
      </c>
      <c r="M25" s="156"/>
      <c r="N25" s="159">
        <f>LARGE(G25:H25:I25,1)</f>
        <v>0</v>
      </c>
      <c r="O25" s="163">
        <f t="shared" si="6"/>
        <v>0</v>
      </c>
      <c r="P25" s="166">
        <f t="shared" si="7"/>
        <v>7</v>
      </c>
      <c r="Q25" s="128"/>
      <c r="R25" s="125">
        <f t="shared" si="0"/>
        <v>0</v>
      </c>
      <c r="S25" s="135">
        <f t="shared" si="8"/>
        <v>0</v>
      </c>
      <c r="T25" s="165">
        <f t="shared" si="9"/>
        <v>7</v>
      </c>
    </row>
    <row r="26" spans="1:25" ht="15.75" x14ac:dyDescent="0.25">
      <c r="A26" s="170">
        <f t="shared" si="1"/>
        <v>7</v>
      </c>
      <c r="B26" s="170">
        <f t="shared" si="2"/>
        <v>7</v>
      </c>
      <c r="C26" s="171">
        <f t="shared" si="3"/>
        <v>7</v>
      </c>
      <c r="D26" s="105" t="s">
        <v>29</v>
      </c>
      <c r="E26" s="189"/>
      <c r="F26" s="5" t="s">
        <v>30</v>
      </c>
      <c r="G26" s="59">
        <f>SUM('Score Sheet '!AL255)</f>
        <v>0</v>
      </c>
      <c r="H26" s="59">
        <f>SUM('Score Sheet '!AM255)</f>
        <v>0</v>
      </c>
      <c r="I26" s="59">
        <f>SUM('Score Sheet '!AN255)</f>
        <v>0</v>
      </c>
      <c r="J26" s="129">
        <f>'Score Sheet '!AR254</f>
        <v>0</v>
      </c>
      <c r="K26" s="135">
        <f t="shared" si="4"/>
        <v>0</v>
      </c>
      <c r="L26" s="119">
        <f t="shared" si="5"/>
        <v>7</v>
      </c>
      <c r="M26" s="156"/>
      <c r="N26" s="159">
        <f>LARGE(G26:H26:I26,1)</f>
        <v>0</v>
      </c>
      <c r="O26" s="163">
        <f t="shared" si="6"/>
        <v>0</v>
      </c>
      <c r="P26" s="166">
        <f t="shared" si="7"/>
        <v>7</v>
      </c>
      <c r="Q26" s="128"/>
      <c r="R26" s="125">
        <f t="shared" si="0"/>
        <v>0</v>
      </c>
      <c r="S26" s="135">
        <f t="shared" si="8"/>
        <v>0</v>
      </c>
      <c r="T26" s="165">
        <f t="shared" si="9"/>
        <v>7</v>
      </c>
      <c r="Y26" s="7"/>
    </row>
    <row r="27" spans="1:25" x14ac:dyDescent="0.2">
      <c r="A27" s="170">
        <f t="shared" si="1"/>
        <v>7</v>
      </c>
      <c r="B27" s="170">
        <f t="shared" si="2"/>
        <v>7</v>
      </c>
      <c r="C27" s="171">
        <f t="shared" si="3"/>
        <v>7</v>
      </c>
      <c r="D27" s="105" t="s">
        <v>31</v>
      </c>
      <c r="E27" s="189"/>
      <c r="F27" s="5" t="s">
        <v>32</v>
      </c>
      <c r="G27" s="59">
        <f>SUM('Score Sheet '!AL290)</f>
        <v>0</v>
      </c>
      <c r="H27" s="59">
        <f>SUM('Score Sheet '!AM290)</f>
        <v>0</v>
      </c>
      <c r="I27" s="59">
        <f>SUM('Score Sheet '!AN290)</f>
        <v>0</v>
      </c>
      <c r="J27" s="129">
        <f>'Score Sheet '!AR289</f>
        <v>0</v>
      </c>
      <c r="K27" s="135">
        <f t="shared" si="4"/>
        <v>0</v>
      </c>
      <c r="L27" s="119">
        <f t="shared" si="5"/>
        <v>7</v>
      </c>
      <c r="M27" s="156"/>
      <c r="N27" s="159">
        <f>LARGE(G27:H27:I27,1)</f>
        <v>0</v>
      </c>
      <c r="O27" s="163">
        <f t="shared" si="6"/>
        <v>0</v>
      </c>
      <c r="P27" s="166">
        <f t="shared" si="7"/>
        <v>7</v>
      </c>
      <c r="Q27" s="128"/>
      <c r="R27" s="125">
        <f t="shared" si="0"/>
        <v>0</v>
      </c>
      <c r="S27" s="135">
        <f t="shared" si="8"/>
        <v>0</v>
      </c>
      <c r="T27" s="165">
        <f t="shared" si="9"/>
        <v>7</v>
      </c>
    </row>
    <row r="28" spans="1:25" ht="15.75" x14ac:dyDescent="0.25">
      <c r="A28" s="170">
        <f t="shared" si="1"/>
        <v>7</v>
      </c>
      <c r="B28" s="170">
        <f t="shared" si="2"/>
        <v>7</v>
      </c>
      <c r="C28" s="171">
        <f t="shared" si="3"/>
        <v>7</v>
      </c>
      <c r="D28" s="105" t="s">
        <v>33</v>
      </c>
      <c r="E28" s="189"/>
      <c r="F28" s="5" t="s">
        <v>34</v>
      </c>
      <c r="G28" s="59">
        <f>SUM('Score Sheet '!AL325)</f>
        <v>0</v>
      </c>
      <c r="H28" s="59">
        <f>SUM('Score Sheet '!AM325)</f>
        <v>0</v>
      </c>
      <c r="I28" s="59">
        <f>SUM('Score Sheet '!AN325)</f>
        <v>0</v>
      </c>
      <c r="J28" s="129">
        <f>'Score Sheet '!AR324</f>
        <v>0</v>
      </c>
      <c r="K28" s="135">
        <f t="shared" si="4"/>
        <v>0</v>
      </c>
      <c r="L28" s="119">
        <f t="shared" si="5"/>
        <v>7</v>
      </c>
      <c r="M28" s="156"/>
      <c r="N28" s="159">
        <f>LARGE(G28:H28:I28,1)</f>
        <v>0</v>
      </c>
      <c r="O28" s="163">
        <f t="shared" si="6"/>
        <v>0</v>
      </c>
      <c r="P28" s="166">
        <f t="shared" si="7"/>
        <v>7</v>
      </c>
      <c r="Q28" s="128"/>
      <c r="R28" s="125">
        <f t="shared" si="0"/>
        <v>0</v>
      </c>
      <c r="S28" s="135">
        <f t="shared" si="8"/>
        <v>0</v>
      </c>
      <c r="T28" s="165">
        <f t="shared" si="9"/>
        <v>7</v>
      </c>
      <c r="Y28" s="7"/>
    </row>
    <row r="29" spans="1:25" x14ac:dyDescent="0.2">
      <c r="A29" s="170">
        <f t="shared" si="1"/>
        <v>7</v>
      </c>
      <c r="B29" s="170">
        <f t="shared" si="2"/>
        <v>7</v>
      </c>
      <c r="C29" s="171">
        <f t="shared" si="3"/>
        <v>7</v>
      </c>
      <c r="D29" s="105" t="s">
        <v>35</v>
      </c>
      <c r="E29" s="189"/>
      <c r="F29" s="5" t="s">
        <v>36</v>
      </c>
      <c r="G29" s="59">
        <f>SUM('Score Sheet '!AL360)</f>
        <v>0</v>
      </c>
      <c r="H29" s="59">
        <f>SUM('Score Sheet '!AM360)</f>
        <v>0</v>
      </c>
      <c r="I29" s="59">
        <f>SUM('Score Sheet '!AN360)</f>
        <v>0</v>
      </c>
      <c r="J29" s="129">
        <f>'Score Sheet '!AR359</f>
        <v>0</v>
      </c>
      <c r="K29" s="135">
        <f t="shared" si="4"/>
        <v>0</v>
      </c>
      <c r="L29" s="119">
        <f t="shared" si="5"/>
        <v>7</v>
      </c>
      <c r="M29" s="156"/>
      <c r="N29" s="159">
        <f>LARGE(G29:H29:I29,1)</f>
        <v>0</v>
      </c>
      <c r="O29" s="163">
        <f t="shared" si="6"/>
        <v>0</v>
      </c>
      <c r="P29" s="166">
        <f t="shared" si="7"/>
        <v>7</v>
      </c>
      <c r="Q29" s="128"/>
      <c r="R29" s="125">
        <f t="shared" si="0"/>
        <v>0</v>
      </c>
      <c r="S29" s="135">
        <f t="shared" si="8"/>
        <v>0</v>
      </c>
      <c r="T29" s="165">
        <f t="shared" si="9"/>
        <v>7</v>
      </c>
    </row>
    <row r="30" spans="1:25" ht="15.75" x14ac:dyDescent="0.25">
      <c r="A30" s="170">
        <f t="shared" si="1"/>
        <v>7</v>
      </c>
      <c r="B30" s="170">
        <f t="shared" si="2"/>
        <v>7</v>
      </c>
      <c r="C30" s="171">
        <f t="shared" si="3"/>
        <v>7</v>
      </c>
      <c r="D30" s="105" t="s">
        <v>37</v>
      </c>
      <c r="E30" s="189"/>
      <c r="F30" s="5" t="s">
        <v>38</v>
      </c>
      <c r="G30" s="59">
        <f>SUM('Score Sheet '!AL395)</f>
        <v>0</v>
      </c>
      <c r="H30" s="59">
        <f>SUM('Score Sheet '!AM395)</f>
        <v>0</v>
      </c>
      <c r="I30" s="59">
        <f>SUM('Score Sheet '!AN395)</f>
        <v>0</v>
      </c>
      <c r="J30" s="129">
        <f>'Score Sheet '!AR394</f>
        <v>0</v>
      </c>
      <c r="K30" s="135">
        <f t="shared" si="4"/>
        <v>0</v>
      </c>
      <c r="L30" s="119">
        <f t="shared" si="5"/>
        <v>7</v>
      </c>
      <c r="M30" s="156"/>
      <c r="N30" s="159">
        <f>LARGE(G30:H30:I30,1)</f>
        <v>0</v>
      </c>
      <c r="O30" s="163">
        <f t="shared" si="6"/>
        <v>0</v>
      </c>
      <c r="P30" s="166">
        <f t="shared" si="7"/>
        <v>7</v>
      </c>
      <c r="Q30" s="128"/>
      <c r="R30" s="125">
        <f t="shared" si="0"/>
        <v>0</v>
      </c>
      <c r="S30" s="135">
        <f t="shared" si="8"/>
        <v>0</v>
      </c>
      <c r="T30" s="165">
        <f t="shared" si="9"/>
        <v>7</v>
      </c>
      <c r="Y30" s="7"/>
    </row>
    <row r="31" spans="1:25" x14ac:dyDescent="0.2">
      <c r="A31" s="170">
        <f t="shared" si="1"/>
        <v>7</v>
      </c>
      <c r="B31" s="170">
        <f t="shared" si="2"/>
        <v>7</v>
      </c>
      <c r="C31" s="171">
        <f t="shared" si="3"/>
        <v>7</v>
      </c>
      <c r="D31" s="105" t="s">
        <v>39</v>
      </c>
      <c r="E31" s="189"/>
      <c r="F31" s="5" t="s">
        <v>40</v>
      </c>
      <c r="G31" s="59">
        <f>SUM('Score Sheet '!AL430)</f>
        <v>0</v>
      </c>
      <c r="H31" s="59">
        <f>SUM('Score Sheet '!AM430)</f>
        <v>0</v>
      </c>
      <c r="I31" s="59">
        <f>SUM('Score Sheet '!AN430)</f>
        <v>0</v>
      </c>
      <c r="J31" s="129">
        <f>'Score Sheet '!AR429</f>
        <v>0</v>
      </c>
      <c r="K31" s="135">
        <f t="shared" si="4"/>
        <v>0</v>
      </c>
      <c r="L31" s="119">
        <f t="shared" si="5"/>
        <v>7</v>
      </c>
      <c r="M31" s="156"/>
      <c r="N31" s="159">
        <f>LARGE(G31:H31:I31,1)</f>
        <v>0</v>
      </c>
      <c r="O31" s="163">
        <f t="shared" si="6"/>
        <v>0</v>
      </c>
      <c r="P31" s="166">
        <f t="shared" si="7"/>
        <v>7</v>
      </c>
      <c r="Q31" s="128"/>
      <c r="R31" s="125">
        <f t="shared" si="0"/>
        <v>0</v>
      </c>
      <c r="S31" s="135">
        <f t="shared" si="8"/>
        <v>0</v>
      </c>
      <c r="T31" s="165">
        <f t="shared" si="9"/>
        <v>7</v>
      </c>
    </row>
    <row r="32" spans="1:25" ht="15.75" x14ac:dyDescent="0.25">
      <c r="A32" s="170">
        <f t="shared" si="1"/>
        <v>7</v>
      </c>
      <c r="B32" s="170">
        <f t="shared" si="2"/>
        <v>7</v>
      </c>
      <c r="C32" s="171">
        <f t="shared" si="3"/>
        <v>7</v>
      </c>
      <c r="D32" s="105" t="s">
        <v>41</v>
      </c>
      <c r="E32" s="189"/>
      <c r="F32" s="5" t="s">
        <v>42</v>
      </c>
      <c r="G32" s="59">
        <f>SUM('Score Sheet '!AL465)</f>
        <v>0</v>
      </c>
      <c r="H32" s="59">
        <f>SUM('Score Sheet '!AM465)</f>
        <v>0</v>
      </c>
      <c r="I32" s="59">
        <f>SUM('Score Sheet '!AN465)</f>
        <v>0</v>
      </c>
      <c r="J32" s="129">
        <f>'Score Sheet '!AR464</f>
        <v>0</v>
      </c>
      <c r="K32" s="135">
        <f t="shared" si="4"/>
        <v>0</v>
      </c>
      <c r="L32" s="119">
        <f t="shared" si="5"/>
        <v>7</v>
      </c>
      <c r="M32" s="156"/>
      <c r="N32" s="159">
        <f>LARGE(G32:H32:I32,1)</f>
        <v>0</v>
      </c>
      <c r="O32" s="163">
        <f t="shared" si="6"/>
        <v>0</v>
      </c>
      <c r="P32" s="166">
        <f t="shared" si="7"/>
        <v>7</v>
      </c>
      <c r="Q32" s="128"/>
      <c r="R32" s="125">
        <f t="shared" si="0"/>
        <v>0</v>
      </c>
      <c r="S32" s="135">
        <f t="shared" si="8"/>
        <v>0</v>
      </c>
      <c r="T32" s="165">
        <f t="shared" si="9"/>
        <v>7</v>
      </c>
      <c r="Y32" s="7"/>
    </row>
    <row r="33" spans="1:25" x14ac:dyDescent="0.2">
      <c r="A33" s="170">
        <f t="shared" si="1"/>
        <v>7</v>
      </c>
      <c r="B33" s="170">
        <f t="shared" si="2"/>
        <v>7</v>
      </c>
      <c r="C33" s="171">
        <f t="shared" si="3"/>
        <v>7</v>
      </c>
      <c r="D33" s="105" t="s">
        <v>43</v>
      </c>
      <c r="E33" s="189"/>
      <c r="F33" s="5" t="s">
        <v>44</v>
      </c>
      <c r="G33" s="59">
        <f>SUM('Score Sheet '!AL500)</f>
        <v>0</v>
      </c>
      <c r="H33" s="59">
        <f>SUM('Score Sheet '!AM500)</f>
        <v>0</v>
      </c>
      <c r="I33" s="59">
        <f>SUM('Score Sheet '!AN500)</f>
        <v>0</v>
      </c>
      <c r="J33" s="129">
        <f>'Score Sheet '!AR499</f>
        <v>0</v>
      </c>
      <c r="K33" s="135">
        <f t="shared" si="4"/>
        <v>0</v>
      </c>
      <c r="L33" s="119">
        <f t="shared" si="5"/>
        <v>7</v>
      </c>
      <c r="M33" s="156"/>
      <c r="N33" s="159">
        <f>LARGE(G33:H33:I33,1)</f>
        <v>0</v>
      </c>
      <c r="O33" s="163">
        <f t="shared" si="6"/>
        <v>0</v>
      </c>
      <c r="P33" s="166">
        <f t="shared" si="7"/>
        <v>7</v>
      </c>
      <c r="Q33" s="128"/>
      <c r="R33" s="125">
        <f t="shared" si="0"/>
        <v>0</v>
      </c>
      <c r="S33" s="135">
        <f t="shared" si="8"/>
        <v>0</v>
      </c>
      <c r="T33" s="165">
        <f t="shared" si="9"/>
        <v>7</v>
      </c>
    </row>
    <row r="34" spans="1:25" ht="15.75" x14ac:dyDescent="0.25">
      <c r="A34" s="170">
        <f t="shared" si="1"/>
        <v>7</v>
      </c>
      <c r="B34" s="170">
        <f t="shared" si="2"/>
        <v>7</v>
      </c>
      <c r="C34" s="171">
        <f t="shared" si="3"/>
        <v>7</v>
      </c>
      <c r="D34" s="105" t="s">
        <v>45</v>
      </c>
      <c r="E34" s="189"/>
      <c r="F34" s="5" t="s">
        <v>46</v>
      </c>
      <c r="G34" s="59">
        <f>SUM('Score Sheet '!AL535)</f>
        <v>0</v>
      </c>
      <c r="H34" s="59">
        <f>SUM('Score Sheet '!AM535)</f>
        <v>0</v>
      </c>
      <c r="I34" s="59">
        <f>SUM('Score Sheet '!AN535)</f>
        <v>0</v>
      </c>
      <c r="J34" s="129">
        <f>'Score Sheet '!AR534</f>
        <v>0</v>
      </c>
      <c r="K34" s="135">
        <f t="shared" si="4"/>
        <v>0</v>
      </c>
      <c r="L34" s="119">
        <f t="shared" si="5"/>
        <v>7</v>
      </c>
      <c r="M34" s="156"/>
      <c r="N34" s="159">
        <f>LARGE(G34:H34:I34,1)</f>
        <v>0</v>
      </c>
      <c r="O34" s="163">
        <f t="shared" si="6"/>
        <v>0</v>
      </c>
      <c r="P34" s="166">
        <f t="shared" si="7"/>
        <v>7</v>
      </c>
      <c r="Q34" s="128"/>
      <c r="R34" s="125">
        <f t="shared" si="0"/>
        <v>0</v>
      </c>
      <c r="S34" s="135">
        <f t="shared" si="8"/>
        <v>0</v>
      </c>
      <c r="T34" s="165">
        <f t="shared" si="9"/>
        <v>7</v>
      </c>
      <c r="Y34" s="7"/>
    </row>
    <row r="35" spans="1:25" x14ac:dyDescent="0.2">
      <c r="A35" s="170">
        <f t="shared" si="1"/>
        <v>7</v>
      </c>
      <c r="B35" s="170">
        <f t="shared" si="2"/>
        <v>7</v>
      </c>
      <c r="C35" s="171">
        <f t="shared" si="3"/>
        <v>7</v>
      </c>
      <c r="D35" s="105" t="s">
        <v>47</v>
      </c>
      <c r="E35" s="189"/>
      <c r="F35" s="5" t="s">
        <v>48</v>
      </c>
      <c r="G35" s="59">
        <f>SUM('Score Sheet '!AL570)</f>
        <v>0</v>
      </c>
      <c r="H35" s="59">
        <f>SUM('Score Sheet '!AM570)</f>
        <v>0</v>
      </c>
      <c r="I35" s="59">
        <f>SUM('Score Sheet '!AN570)</f>
        <v>0</v>
      </c>
      <c r="J35" s="129">
        <f>'Score Sheet '!AR569</f>
        <v>0</v>
      </c>
      <c r="K35" s="135">
        <f t="shared" si="4"/>
        <v>0</v>
      </c>
      <c r="L35" s="119">
        <f t="shared" si="5"/>
        <v>7</v>
      </c>
      <c r="M35" s="156"/>
      <c r="N35" s="159">
        <f>LARGE(G35:H35:I35,1)</f>
        <v>0</v>
      </c>
      <c r="O35" s="163">
        <f t="shared" si="6"/>
        <v>0</v>
      </c>
      <c r="P35" s="166">
        <f t="shared" si="7"/>
        <v>7</v>
      </c>
      <c r="Q35" s="128"/>
      <c r="R35" s="125">
        <f t="shared" si="0"/>
        <v>0</v>
      </c>
      <c r="S35" s="135">
        <f t="shared" si="8"/>
        <v>0</v>
      </c>
      <c r="T35" s="165">
        <f t="shared" si="9"/>
        <v>7</v>
      </c>
    </row>
    <row r="36" spans="1:25" ht="15.75" x14ac:dyDescent="0.25">
      <c r="A36" s="170">
        <f t="shared" si="1"/>
        <v>7</v>
      </c>
      <c r="B36" s="170">
        <f t="shared" si="2"/>
        <v>7</v>
      </c>
      <c r="C36" s="171">
        <f t="shared" si="3"/>
        <v>7</v>
      </c>
      <c r="D36" s="105" t="s">
        <v>49</v>
      </c>
      <c r="E36" s="189"/>
      <c r="F36" s="5" t="s">
        <v>50</v>
      </c>
      <c r="G36" s="59">
        <f>SUM('Score Sheet '!AL605)</f>
        <v>0</v>
      </c>
      <c r="H36" s="59">
        <f>SUM('Score Sheet '!AM605)</f>
        <v>0</v>
      </c>
      <c r="I36" s="59">
        <f>SUM('Score Sheet '!AN605)</f>
        <v>0</v>
      </c>
      <c r="J36" s="129">
        <f>'Score Sheet '!AR604</f>
        <v>0</v>
      </c>
      <c r="K36" s="135">
        <f t="shared" si="4"/>
        <v>0</v>
      </c>
      <c r="L36" s="119">
        <f t="shared" si="5"/>
        <v>7</v>
      </c>
      <c r="M36" s="156"/>
      <c r="N36" s="159">
        <f>LARGE(G36:H36:I36,1)</f>
        <v>0</v>
      </c>
      <c r="O36" s="163">
        <f t="shared" si="6"/>
        <v>0</v>
      </c>
      <c r="P36" s="166">
        <f t="shared" si="7"/>
        <v>7</v>
      </c>
      <c r="Q36" s="128"/>
      <c r="R36" s="125">
        <f t="shared" si="0"/>
        <v>0</v>
      </c>
      <c r="S36" s="135">
        <f t="shared" si="8"/>
        <v>0</v>
      </c>
      <c r="T36" s="165">
        <f t="shared" si="9"/>
        <v>7</v>
      </c>
      <c r="Y36" s="7"/>
    </row>
    <row r="37" spans="1:25" x14ac:dyDescent="0.2">
      <c r="A37" s="170">
        <f t="shared" si="1"/>
        <v>7</v>
      </c>
      <c r="B37" s="170">
        <f t="shared" si="2"/>
        <v>7</v>
      </c>
      <c r="C37" s="171">
        <f t="shared" si="3"/>
        <v>7</v>
      </c>
      <c r="D37" s="105" t="s">
        <v>51</v>
      </c>
      <c r="E37" s="189"/>
      <c r="F37" s="5" t="s">
        <v>52</v>
      </c>
      <c r="G37" s="59">
        <f>SUM('Score Sheet '!AL640)</f>
        <v>0</v>
      </c>
      <c r="H37" s="59">
        <f>SUM('Score Sheet '!AM640)</f>
        <v>0</v>
      </c>
      <c r="I37" s="59">
        <f>SUM('Score Sheet '!AN640)</f>
        <v>0</v>
      </c>
      <c r="J37" s="129">
        <f>'Score Sheet '!AR639</f>
        <v>0</v>
      </c>
      <c r="K37" s="135">
        <f t="shared" si="4"/>
        <v>0</v>
      </c>
      <c r="L37" s="119">
        <f t="shared" si="5"/>
        <v>7</v>
      </c>
      <c r="M37" s="156"/>
      <c r="N37" s="159">
        <f>LARGE(G37:H37:I37,1)</f>
        <v>0</v>
      </c>
      <c r="O37" s="163">
        <f t="shared" si="6"/>
        <v>0</v>
      </c>
      <c r="P37" s="166">
        <f t="shared" si="7"/>
        <v>7</v>
      </c>
      <c r="Q37" s="128"/>
      <c r="R37" s="125">
        <f t="shared" si="0"/>
        <v>0</v>
      </c>
      <c r="S37" s="135">
        <f t="shared" si="8"/>
        <v>0</v>
      </c>
      <c r="T37" s="165">
        <f t="shared" si="9"/>
        <v>7</v>
      </c>
    </row>
    <row r="38" spans="1:25" ht="15.75" x14ac:dyDescent="0.25">
      <c r="A38" s="170">
        <f t="shared" si="1"/>
        <v>7</v>
      </c>
      <c r="B38" s="170">
        <f t="shared" si="2"/>
        <v>7</v>
      </c>
      <c r="C38" s="171">
        <f t="shared" si="3"/>
        <v>7</v>
      </c>
      <c r="D38" s="105" t="s">
        <v>53</v>
      </c>
      <c r="E38" s="189"/>
      <c r="F38" s="5" t="s">
        <v>54</v>
      </c>
      <c r="G38" s="59">
        <f>SUM('Score Sheet '!AL675)</f>
        <v>0</v>
      </c>
      <c r="H38" s="59">
        <f>SUM('Score Sheet '!AM675)</f>
        <v>0</v>
      </c>
      <c r="I38" s="59">
        <f>SUM('Score Sheet '!AN675)</f>
        <v>0</v>
      </c>
      <c r="J38" s="129">
        <f>'Score Sheet '!AR674</f>
        <v>0</v>
      </c>
      <c r="K38" s="135">
        <f t="shared" si="4"/>
        <v>0</v>
      </c>
      <c r="L38" s="119">
        <f t="shared" si="5"/>
        <v>7</v>
      </c>
      <c r="M38" s="156"/>
      <c r="N38" s="159">
        <f>LARGE(G38:H38:I38,1)</f>
        <v>0</v>
      </c>
      <c r="O38" s="163">
        <f t="shared" si="6"/>
        <v>0</v>
      </c>
      <c r="P38" s="166">
        <f t="shared" si="7"/>
        <v>7</v>
      </c>
      <c r="Q38" s="128"/>
      <c r="R38" s="125">
        <f t="shared" si="0"/>
        <v>0</v>
      </c>
      <c r="S38" s="135">
        <f t="shared" si="8"/>
        <v>0</v>
      </c>
      <c r="T38" s="165">
        <f t="shared" si="9"/>
        <v>7</v>
      </c>
      <c r="Y38" s="7"/>
    </row>
    <row r="39" spans="1:25" x14ac:dyDescent="0.2">
      <c r="A39" s="170">
        <f t="shared" si="1"/>
        <v>7</v>
      </c>
      <c r="B39" s="170">
        <f t="shared" si="2"/>
        <v>7</v>
      </c>
      <c r="C39" s="171">
        <f t="shared" si="3"/>
        <v>7</v>
      </c>
      <c r="D39" s="105" t="s">
        <v>55</v>
      </c>
      <c r="E39" s="189"/>
      <c r="F39" s="5" t="s">
        <v>56</v>
      </c>
      <c r="G39" s="59">
        <f>SUM('Score Sheet '!AL710)</f>
        <v>0</v>
      </c>
      <c r="H39" s="59">
        <f>SUM('Score Sheet '!AM710)</f>
        <v>0</v>
      </c>
      <c r="I39" s="59">
        <f>SUM('Score Sheet '!AN710)</f>
        <v>0</v>
      </c>
      <c r="J39" s="129">
        <f>'Score Sheet '!AR709</f>
        <v>0</v>
      </c>
      <c r="K39" s="135">
        <f t="shared" si="4"/>
        <v>0</v>
      </c>
      <c r="L39" s="119">
        <f t="shared" si="5"/>
        <v>7</v>
      </c>
      <c r="M39" s="156"/>
      <c r="N39" s="159">
        <f>LARGE(G39:H39:I39,1)</f>
        <v>0</v>
      </c>
      <c r="O39" s="163">
        <f t="shared" si="6"/>
        <v>0</v>
      </c>
      <c r="P39" s="166">
        <f t="shared" si="7"/>
        <v>7</v>
      </c>
      <c r="Q39" s="128"/>
      <c r="R39" s="125">
        <f t="shared" si="0"/>
        <v>0</v>
      </c>
      <c r="S39" s="135">
        <f t="shared" si="8"/>
        <v>0</v>
      </c>
      <c r="T39" s="165">
        <f t="shared" si="9"/>
        <v>7</v>
      </c>
    </row>
    <row r="40" spans="1:25" ht="15.75" x14ac:dyDescent="0.25">
      <c r="A40" s="170">
        <f t="shared" si="1"/>
        <v>7</v>
      </c>
      <c r="B40" s="170">
        <f t="shared" si="2"/>
        <v>7</v>
      </c>
      <c r="C40" s="171">
        <f t="shared" si="3"/>
        <v>7</v>
      </c>
      <c r="D40" s="105" t="s">
        <v>57</v>
      </c>
      <c r="E40" s="189"/>
      <c r="F40" s="5" t="s">
        <v>58</v>
      </c>
      <c r="G40" s="59">
        <f>SUM('Score Sheet '!AL745)</f>
        <v>0</v>
      </c>
      <c r="H40" s="59">
        <f>SUM('Score Sheet '!AM745)</f>
        <v>0</v>
      </c>
      <c r="I40" s="59">
        <f>SUM('Score Sheet '!AN745)</f>
        <v>0</v>
      </c>
      <c r="J40" s="129">
        <f>'Score Sheet '!AR744</f>
        <v>0</v>
      </c>
      <c r="K40" s="135">
        <f t="shared" si="4"/>
        <v>0</v>
      </c>
      <c r="L40" s="119">
        <f t="shared" si="5"/>
        <v>7</v>
      </c>
      <c r="M40" s="156"/>
      <c r="N40" s="159">
        <f>LARGE(G40:H40:I40,1)</f>
        <v>0</v>
      </c>
      <c r="O40" s="163">
        <f t="shared" si="6"/>
        <v>0</v>
      </c>
      <c r="P40" s="166">
        <f t="shared" si="7"/>
        <v>7</v>
      </c>
      <c r="Q40" s="128"/>
      <c r="R40" s="125">
        <f t="shared" si="0"/>
        <v>0</v>
      </c>
      <c r="S40" s="135">
        <f t="shared" si="8"/>
        <v>0</v>
      </c>
      <c r="T40" s="165">
        <f t="shared" si="9"/>
        <v>7</v>
      </c>
      <c r="Y40" s="7"/>
    </row>
    <row r="41" spans="1:25" x14ac:dyDescent="0.2">
      <c r="A41" s="170">
        <f t="shared" si="1"/>
        <v>7</v>
      </c>
      <c r="B41" s="170">
        <f t="shared" si="2"/>
        <v>7</v>
      </c>
      <c r="C41" s="171">
        <f t="shared" si="3"/>
        <v>7</v>
      </c>
      <c r="D41" s="105" t="s">
        <v>59</v>
      </c>
      <c r="E41" s="189"/>
      <c r="F41" s="5" t="s">
        <v>60</v>
      </c>
      <c r="G41" s="59">
        <f>SUM('Score Sheet '!AL780)</f>
        <v>0</v>
      </c>
      <c r="H41" s="59">
        <f>SUM('Score Sheet '!AM780)</f>
        <v>0</v>
      </c>
      <c r="I41" s="59">
        <f>SUM('Score Sheet '!AN780)</f>
        <v>0</v>
      </c>
      <c r="J41" s="129">
        <f>'Score Sheet '!AR779</f>
        <v>0</v>
      </c>
      <c r="K41" s="135">
        <f t="shared" si="4"/>
        <v>0</v>
      </c>
      <c r="L41" s="119">
        <f t="shared" si="5"/>
        <v>7</v>
      </c>
      <c r="M41" s="156"/>
      <c r="N41" s="159">
        <f>LARGE(G41:H41:I41,1)</f>
        <v>0</v>
      </c>
      <c r="O41" s="163">
        <f t="shared" si="6"/>
        <v>0</v>
      </c>
      <c r="P41" s="166">
        <f t="shared" si="7"/>
        <v>7</v>
      </c>
      <c r="Q41" s="128"/>
      <c r="R41" s="125">
        <f t="shared" si="0"/>
        <v>0</v>
      </c>
      <c r="S41" s="135">
        <f t="shared" si="8"/>
        <v>0</v>
      </c>
      <c r="T41" s="165">
        <f t="shared" si="9"/>
        <v>7</v>
      </c>
    </row>
    <row r="42" spans="1:25" x14ac:dyDescent="0.2">
      <c r="A42" s="170">
        <f t="shared" si="1"/>
        <v>7</v>
      </c>
      <c r="B42" s="170">
        <f t="shared" si="2"/>
        <v>7</v>
      </c>
      <c r="C42" s="171">
        <f t="shared" si="3"/>
        <v>7</v>
      </c>
      <c r="D42" s="105" t="s">
        <v>61</v>
      </c>
      <c r="E42" s="189"/>
      <c r="F42" s="5" t="s">
        <v>62</v>
      </c>
      <c r="G42" s="59">
        <f>SUM('Score Sheet '!AL815)</f>
        <v>0</v>
      </c>
      <c r="H42" s="59">
        <f>SUM('Score Sheet '!AM815)</f>
        <v>0</v>
      </c>
      <c r="I42" s="59">
        <f>SUM('Score Sheet '!AN815)</f>
        <v>0</v>
      </c>
      <c r="J42" s="129">
        <f>'Score Sheet '!AR814</f>
        <v>0</v>
      </c>
      <c r="K42" s="135">
        <f t="shared" si="4"/>
        <v>0</v>
      </c>
      <c r="L42" s="119">
        <f t="shared" si="5"/>
        <v>7</v>
      </c>
      <c r="M42" s="156"/>
      <c r="N42" s="159">
        <f>LARGE(G42:H42:I42,1)</f>
        <v>0</v>
      </c>
      <c r="O42" s="163">
        <f t="shared" si="6"/>
        <v>0</v>
      </c>
      <c r="P42" s="166">
        <f t="shared" si="7"/>
        <v>7</v>
      </c>
      <c r="Q42" s="128"/>
      <c r="R42" s="125">
        <f t="shared" si="0"/>
        <v>0</v>
      </c>
      <c r="S42" s="135">
        <f t="shared" si="8"/>
        <v>0</v>
      </c>
      <c r="T42" s="165">
        <f t="shared" si="9"/>
        <v>7</v>
      </c>
    </row>
    <row r="43" spans="1:25" x14ac:dyDescent="0.2">
      <c r="A43" s="170">
        <f t="shared" si="1"/>
        <v>7</v>
      </c>
      <c r="B43" s="170">
        <f t="shared" si="2"/>
        <v>7</v>
      </c>
      <c r="C43" s="171">
        <f t="shared" si="3"/>
        <v>7</v>
      </c>
      <c r="D43" s="105" t="s">
        <v>63</v>
      </c>
      <c r="E43" s="189"/>
      <c r="F43" s="5" t="s">
        <v>64</v>
      </c>
      <c r="G43" s="59">
        <f>SUM('Score Sheet '!AL850)</f>
        <v>0</v>
      </c>
      <c r="H43" s="59">
        <f>SUM('Score Sheet '!AM850)</f>
        <v>0</v>
      </c>
      <c r="I43" s="59">
        <f>SUM('Score Sheet '!AN850)</f>
        <v>0</v>
      </c>
      <c r="J43" s="130">
        <f>'Score Sheet '!AR849</f>
        <v>0</v>
      </c>
      <c r="K43" s="136">
        <f t="shared" si="4"/>
        <v>0</v>
      </c>
      <c r="L43" s="127">
        <f t="shared" si="5"/>
        <v>7</v>
      </c>
      <c r="M43" s="156"/>
      <c r="N43" s="159">
        <f>LARGE(G43:H43:I43,1)</f>
        <v>0</v>
      </c>
      <c r="O43" s="164">
        <f t="shared" si="6"/>
        <v>0</v>
      </c>
      <c r="P43" s="167">
        <f t="shared" si="7"/>
        <v>7</v>
      </c>
      <c r="Q43" s="128"/>
      <c r="R43" s="126">
        <f t="shared" si="0"/>
        <v>0</v>
      </c>
      <c r="S43" s="136">
        <f t="shared" si="8"/>
        <v>0</v>
      </c>
      <c r="T43" s="168">
        <f t="shared" si="9"/>
        <v>7</v>
      </c>
    </row>
    <row r="44" spans="1:25" x14ac:dyDescent="0.2">
      <c r="D44" s="53"/>
      <c r="E44" s="100"/>
      <c r="F44" s="54"/>
      <c r="G44" s="54"/>
      <c r="H44" s="54"/>
      <c r="I44" s="54"/>
      <c r="J44" s="54"/>
      <c r="K44" s="54"/>
      <c r="L44" s="54"/>
      <c r="M44" s="54"/>
      <c r="N44" s="54"/>
      <c r="O44" s="54"/>
      <c r="P44" s="54"/>
      <c r="Q44" s="54"/>
      <c r="R44" s="54"/>
      <c r="S44" s="54"/>
      <c r="T44" s="55"/>
    </row>
    <row r="45" spans="1:25" x14ac:dyDescent="0.2">
      <c r="D45" s="53"/>
      <c r="E45" s="54"/>
      <c r="F45" s="54"/>
      <c r="G45" s="131"/>
      <c r="H45" s="132"/>
      <c r="I45" s="133" t="s">
        <v>65</v>
      </c>
      <c r="J45" s="134">
        <f>LARGE(J19:J43,1)</f>
        <v>3518.5</v>
      </c>
      <c r="K45" s="54"/>
      <c r="L45" s="202" t="s">
        <v>66</v>
      </c>
      <c r="M45" s="203"/>
      <c r="N45" s="203"/>
      <c r="O45" s="152">
        <f>LARGE(N19:N43,1)</f>
        <v>1761</v>
      </c>
      <c r="P45" s="54"/>
      <c r="Q45" s="200" t="s">
        <v>67</v>
      </c>
      <c r="R45" s="201"/>
      <c r="S45" s="152">
        <f>LARGE(R19:R43,1)</f>
        <v>1757.5</v>
      </c>
      <c r="T45" s="55"/>
    </row>
    <row r="46" spans="1:25" x14ac:dyDescent="0.2">
      <c r="D46" s="53"/>
      <c r="E46" s="54"/>
      <c r="F46" s="54"/>
      <c r="G46" s="199"/>
      <c r="H46" s="199"/>
      <c r="I46" s="199"/>
      <c r="J46" s="54"/>
      <c r="K46" s="54"/>
      <c r="L46" s="54"/>
      <c r="M46" s="54"/>
      <c r="N46" s="54"/>
      <c r="O46" s="54"/>
      <c r="P46" s="54"/>
      <c r="Q46" s="54"/>
      <c r="R46" s="54"/>
      <c r="S46" s="54"/>
      <c r="T46" s="55"/>
    </row>
    <row r="47" spans="1:25" ht="13.5" thickBot="1" x14ac:dyDescent="0.25">
      <c r="D47" s="74"/>
      <c r="E47" s="75"/>
      <c r="F47" s="75"/>
      <c r="G47" s="75"/>
      <c r="H47" s="75"/>
      <c r="I47" s="75"/>
      <c r="J47" s="75"/>
      <c r="K47" s="75"/>
      <c r="L47" s="75"/>
      <c r="M47" s="75"/>
      <c r="N47" s="75"/>
      <c r="O47" s="75"/>
      <c r="P47" s="75"/>
      <c r="Q47" s="75"/>
      <c r="R47" s="75"/>
      <c r="S47" s="75"/>
      <c r="T47" s="101"/>
    </row>
    <row r="48" spans="1:25" ht="18" x14ac:dyDescent="0.25">
      <c r="D48" s="235" t="s">
        <v>68</v>
      </c>
      <c r="E48" s="236"/>
      <c r="F48" s="236"/>
      <c r="G48" s="61"/>
      <c r="H48" s="61"/>
      <c r="I48" s="61"/>
      <c r="J48" s="61"/>
      <c r="K48" s="61"/>
      <c r="L48" s="61"/>
      <c r="M48" s="61"/>
      <c r="N48" s="61"/>
      <c r="O48" s="61"/>
      <c r="P48" s="61"/>
      <c r="Q48" s="61"/>
      <c r="R48" s="61"/>
      <c r="S48" s="61"/>
      <c r="T48" s="62"/>
    </row>
    <row r="49" spans="4:20" x14ac:dyDescent="0.2">
      <c r="D49" s="229"/>
      <c r="E49" s="230"/>
      <c r="F49" s="230"/>
      <c r="G49" s="230"/>
      <c r="H49" s="230"/>
      <c r="I49" s="230"/>
      <c r="J49" s="230"/>
      <c r="K49" s="230"/>
      <c r="L49" s="230"/>
      <c r="M49" s="230"/>
      <c r="N49" s="230"/>
      <c r="O49" s="230"/>
      <c r="P49" s="230"/>
      <c r="Q49" s="230"/>
      <c r="R49" s="230"/>
      <c r="S49" s="230"/>
      <c r="T49" s="231"/>
    </row>
    <row r="50" spans="4:20" x14ac:dyDescent="0.2">
      <c r="D50" s="229"/>
      <c r="E50" s="230"/>
      <c r="F50" s="230"/>
      <c r="G50" s="230"/>
      <c r="H50" s="230"/>
      <c r="I50" s="230"/>
      <c r="J50" s="230"/>
      <c r="K50" s="230"/>
      <c r="L50" s="230"/>
      <c r="M50" s="230"/>
      <c r="N50" s="230"/>
      <c r="O50" s="230"/>
      <c r="P50" s="230"/>
      <c r="Q50" s="230"/>
      <c r="R50" s="230"/>
      <c r="S50" s="230"/>
      <c r="T50" s="231"/>
    </row>
    <row r="51" spans="4:20" x14ac:dyDescent="0.2">
      <c r="D51" s="229"/>
      <c r="E51" s="230"/>
      <c r="F51" s="230"/>
      <c r="G51" s="230"/>
      <c r="H51" s="230"/>
      <c r="I51" s="230"/>
      <c r="J51" s="230"/>
      <c r="K51" s="230"/>
      <c r="L51" s="230"/>
      <c r="M51" s="230"/>
      <c r="N51" s="230"/>
      <c r="O51" s="230"/>
      <c r="P51" s="230"/>
      <c r="Q51" s="230"/>
      <c r="R51" s="230"/>
      <c r="S51" s="230"/>
      <c r="T51" s="231"/>
    </row>
    <row r="52" spans="4:20" x14ac:dyDescent="0.2">
      <c r="D52" s="229"/>
      <c r="E52" s="230"/>
      <c r="F52" s="230"/>
      <c r="G52" s="230"/>
      <c r="H52" s="230"/>
      <c r="I52" s="230"/>
      <c r="J52" s="230"/>
      <c r="K52" s="230"/>
      <c r="L52" s="230"/>
      <c r="M52" s="230"/>
      <c r="N52" s="230"/>
      <c r="O52" s="230"/>
      <c r="P52" s="230"/>
      <c r="Q52" s="230"/>
      <c r="R52" s="230"/>
      <c r="S52" s="230"/>
      <c r="T52" s="231"/>
    </row>
    <row r="53" spans="4:20" x14ac:dyDescent="0.2">
      <c r="D53" s="229"/>
      <c r="E53" s="230"/>
      <c r="F53" s="230"/>
      <c r="G53" s="230"/>
      <c r="H53" s="230"/>
      <c r="I53" s="230"/>
      <c r="J53" s="230"/>
      <c r="K53" s="230"/>
      <c r="L53" s="230"/>
      <c r="M53" s="230"/>
      <c r="N53" s="230"/>
      <c r="O53" s="230"/>
      <c r="P53" s="230"/>
      <c r="Q53" s="230"/>
      <c r="R53" s="230"/>
      <c r="S53" s="230"/>
      <c r="T53" s="231"/>
    </row>
    <row r="54" spans="4:20" x14ac:dyDescent="0.2">
      <c r="D54" s="229"/>
      <c r="E54" s="230"/>
      <c r="F54" s="230"/>
      <c r="G54" s="230"/>
      <c r="H54" s="230"/>
      <c r="I54" s="230"/>
      <c r="J54" s="230"/>
      <c r="K54" s="230"/>
      <c r="L54" s="230"/>
      <c r="M54" s="230"/>
      <c r="N54" s="230"/>
      <c r="O54" s="230"/>
      <c r="P54" s="230"/>
      <c r="Q54" s="230"/>
      <c r="R54" s="230"/>
      <c r="S54" s="230"/>
      <c r="T54" s="231"/>
    </row>
    <row r="55" spans="4:20" x14ac:dyDescent="0.2">
      <c r="D55" s="229"/>
      <c r="E55" s="230"/>
      <c r="F55" s="230"/>
      <c r="G55" s="230"/>
      <c r="H55" s="230"/>
      <c r="I55" s="230"/>
      <c r="J55" s="230"/>
      <c r="K55" s="230"/>
      <c r="L55" s="230"/>
      <c r="M55" s="230"/>
      <c r="N55" s="230"/>
      <c r="O55" s="230"/>
      <c r="P55" s="230"/>
      <c r="Q55" s="230"/>
      <c r="R55" s="230"/>
      <c r="S55" s="230"/>
      <c r="T55" s="231"/>
    </row>
    <row r="56" spans="4:20" x14ac:dyDescent="0.2">
      <c r="D56" s="229"/>
      <c r="E56" s="230"/>
      <c r="F56" s="230"/>
      <c r="G56" s="230"/>
      <c r="H56" s="230"/>
      <c r="I56" s="230"/>
      <c r="J56" s="230"/>
      <c r="K56" s="230"/>
      <c r="L56" s="230"/>
      <c r="M56" s="230"/>
      <c r="N56" s="230"/>
      <c r="O56" s="230"/>
      <c r="P56" s="230"/>
      <c r="Q56" s="230"/>
      <c r="R56" s="230"/>
      <c r="S56" s="230"/>
      <c r="T56" s="231"/>
    </row>
    <row r="57" spans="4:20" x14ac:dyDescent="0.2">
      <c r="D57" s="229"/>
      <c r="E57" s="230"/>
      <c r="F57" s="230"/>
      <c r="G57" s="230"/>
      <c r="H57" s="230"/>
      <c r="I57" s="230"/>
      <c r="J57" s="230"/>
      <c r="K57" s="230"/>
      <c r="L57" s="230"/>
      <c r="M57" s="230"/>
      <c r="N57" s="230"/>
      <c r="O57" s="230"/>
      <c r="P57" s="230"/>
      <c r="Q57" s="230"/>
      <c r="R57" s="230"/>
      <c r="S57" s="230"/>
      <c r="T57" s="231"/>
    </row>
    <row r="58" spans="4:20" x14ac:dyDescent="0.2">
      <c r="D58" s="229"/>
      <c r="E58" s="230"/>
      <c r="F58" s="230"/>
      <c r="G58" s="230"/>
      <c r="H58" s="230"/>
      <c r="I58" s="230"/>
      <c r="J58" s="230"/>
      <c r="K58" s="230"/>
      <c r="L58" s="230"/>
      <c r="M58" s="230"/>
      <c r="N58" s="230"/>
      <c r="O58" s="230"/>
      <c r="P58" s="230"/>
      <c r="Q58" s="230"/>
      <c r="R58" s="230"/>
      <c r="S58" s="230"/>
      <c r="T58" s="231"/>
    </row>
    <row r="59" spans="4:20" x14ac:dyDescent="0.2">
      <c r="D59" s="229"/>
      <c r="E59" s="230"/>
      <c r="F59" s="230"/>
      <c r="G59" s="230"/>
      <c r="H59" s="230"/>
      <c r="I59" s="230"/>
      <c r="J59" s="230"/>
      <c r="K59" s="230"/>
      <c r="L59" s="230"/>
      <c r="M59" s="230"/>
      <c r="N59" s="230"/>
      <c r="O59" s="230"/>
      <c r="P59" s="230"/>
      <c r="Q59" s="230"/>
      <c r="R59" s="230"/>
      <c r="S59" s="230"/>
      <c r="T59" s="231"/>
    </row>
    <row r="60" spans="4:20" x14ac:dyDescent="0.2">
      <c r="D60" s="229"/>
      <c r="E60" s="230"/>
      <c r="F60" s="230"/>
      <c r="G60" s="230"/>
      <c r="H60" s="230"/>
      <c r="I60" s="230"/>
      <c r="J60" s="230"/>
      <c r="K60" s="230"/>
      <c r="L60" s="230"/>
      <c r="M60" s="230"/>
      <c r="N60" s="230"/>
      <c r="O60" s="230"/>
      <c r="P60" s="230"/>
      <c r="Q60" s="230"/>
      <c r="R60" s="230"/>
      <c r="S60" s="230"/>
      <c r="T60" s="231"/>
    </row>
    <row r="61" spans="4:20" x14ac:dyDescent="0.2">
      <c r="D61" s="229"/>
      <c r="E61" s="230"/>
      <c r="F61" s="230"/>
      <c r="G61" s="230"/>
      <c r="H61" s="230"/>
      <c r="I61" s="230"/>
      <c r="J61" s="230"/>
      <c r="K61" s="230"/>
      <c r="L61" s="230"/>
      <c r="M61" s="230"/>
      <c r="N61" s="230"/>
      <c r="O61" s="230"/>
      <c r="P61" s="230"/>
      <c r="Q61" s="230"/>
      <c r="R61" s="230"/>
      <c r="S61" s="230"/>
      <c r="T61" s="231"/>
    </row>
    <row r="62" spans="4:20" ht="13.5" thickBot="1" x14ac:dyDescent="0.25">
      <c r="D62" s="232"/>
      <c r="E62" s="233"/>
      <c r="F62" s="233"/>
      <c r="G62" s="233"/>
      <c r="H62" s="233"/>
      <c r="I62" s="233"/>
      <c r="J62" s="233"/>
      <c r="K62" s="233"/>
      <c r="L62" s="233"/>
      <c r="M62" s="233"/>
      <c r="N62" s="233"/>
      <c r="O62" s="233"/>
      <c r="P62" s="233"/>
      <c r="Q62" s="233"/>
      <c r="R62" s="233"/>
      <c r="S62" s="233"/>
      <c r="T62" s="234"/>
    </row>
    <row r="68" spans="2:12" ht="15" x14ac:dyDescent="0.25">
      <c r="B68" s="194"/>
      <c r="D68" s="190" t="s">
        <v>13</v>
      </c>
      <c r="E68" s="190" t="s">
        <v>17</v>
      </c>
      <c r="F68" s="190" t="s">
        <v>69</v>
      </c>
      <c r="G68" s="190" t="s">
        <v>70</v>
      </c>
      <c r="H68" s="190" t="s">
        <v>71</v>
      </c>
      <c r="I68" s="190" t="s">
        <v>20</v>
      </c>
      <c r="J68" s="190" t="s">
        <v>72</v>
      </c>
      <c r="K68" s="190" t="s">
        <v>73</v>
      </c>
      <c r="L68" s="190" t="s">
        <v>74</v>
      </c>
    </row>
    <row r="69" spans="2:12" x14ac:dyDescent="0.2">
      <c r="D69" s="191"/>
      <c r="E69" s="191"/>
      <c r="F69" s="191"/>
      <c r="G69" s="191"/>
      <c r="H69" s="191"/>
      <c r="I69" s="191"/>
      <c r="J69" s="191"/>
      <c r="K69" s="191"/>
      <c r="L69" s="191"/>
    </row>
    <row r="70" spans="2:12" x14ac:dyDescent="0.2">
      <c r="D70" s="191" cm="1">
        <f t="array" ref="D70:D94">_xlfn._xlws.SORT(L19:L43)</f>
        <v>1</v>
      </c>
      <c r="E70" s="191" t="str" cm="1">
        <f t="array" ref="E70:E94">_xlfn.SORTBY(D19:D43,L19:L43)</f>
        <v>Adrian Hayward</v>
      </c>
      <c r="F70" s="191">
        <f>VLOOKUP($E70,$D$19:$L$43,2,FALSE)</f>
        <v>0</v>
      </c>
      <c r="G70" s="191" t="str">
        <f>VLOOKUP($E70,$D$19:$L$43,3,FALSE)</f>
        <v>Super Cub</v>
      </c>
      <c r="H70" s="191">
        <f>VLOOKUP($E70,$D$19:$L$43,4,FALSE)</f>
        <v>1757.5</v>
      </c>
      <c r="I70" s="191">
        <f>VLOOKUP($E70,$D$19:$L$43,5,FALSE)</f>
        <v>1761</v>
      </c>
      <c r="J70" s="191">
        <f>VLOOKUP($E70,$D$19:$L$43,7,FALSE)</f>
        <v>3518.5</v>
      </c>
      <c r="K70" s="191">
        <f>VLOOKUP($E70,$D$19:$L$43,7,FALSE)</f>
        <v>3518.5</v>
      </c>
      <c r="L70" s="195">
        <f>VLOOKUP($E70,$D$19:$L$43,8,FALSE)</f>
        <v>1</v>
      </c>
    </row>
    <row r="71" spans="2:12" x14ac:dyDescent="0.2">
      <c r="D71" s="192">
        <v>2</v>
      </c>
      <c r="E71" s="191" t="str">
        <v>Martin Fardell</v>
      </c>
      <c r="F71" s="191">
        <f t="shared" ref="F71:F94" si="10">VLOOKUP(E71,D$19:L$43,2,FALSE)</f>
        <v>0</v>
      </c>
      <c r="G71" s="191" t="str">
        <f>VLOOKUP($E71,$D$19:$L$43,3,FALSE)</f>
        <v>Baffin</v>
      </c>
      <c r="H71" s="191">
        <f t="shared" ref="H71:H94" si="11">VLOOKUP($E71,$D$19:$L$43,4,FALSE)</f>
        <v>1682</v>
      </c>
      <c r="I71" s="191">
        <f t="shared" ref="I71:I94" si="12">VLOOKUP($E71,$D$19:$L$43,5,FALSE)</f>
        <v>1521.5</v>
      </c>
      <c r="J71" s="191">
        <f t="shared" ref="J71:J94" si="13">VLOOKUP($E71,$D$19:$L$43,7,FALSE)</f>
        <v>3410</v>
      </c>
      <c r="K71" s="191">
        <f t="shared" ref="K71:K94" si="14">VLOOKUP($E71,$D$19:$L$43,7,FALSE)</f>
        <v>3410</v>
      </c>
      <c r="L71" s="195">
        <f t="shared" ref="L71:L94" si="15">VLOOKUP($E71,$D$19:$L$43,8,FALSE)</f>
        <v>0.96916299559471364</v>
      </c>
    </row>
    <row r="72" spans="2:12" x14ac:dyDescent="0.2">
      <c r="D72" s="192">
        <v>3</v>
      </c>
      <c r="E72" s="191" t="str">
        <v>Geoff Brown</v>
      </c>
      <c r="F72" s="191">
        <f t="shared" si="10"/>
        <v>0</v>
      </c>
      <c r="G72" s="191" t="str">
        <f t="shared" ref="G72:G94" si="16">VLOOKUP($E72,$D$19:$L$43,3,FALSE)</f>
        <v>Tiger Cat</v>
      </c>
      <c r="H72" s="191">
        <f t="shared" si="11"/>
        <v>1516.5</v>
      </c>
      <c r="I72" s="191">
        <f t="shared" si="12"/>
        <v>1596</v>
      </c>
      <c r="J72" s="191">
        <f t="shared" si="13"/>
        <v>3299</v>
      </c>
      <c r="K72" s="191">
        <f t="shared" si="14"/>
        <v>3299</v>
      </c>
      <c r="L72" s="195">
        <f t="shared" si="15"/>
        <v>0.93761546113400596</v>
      </c>
    </row>
    <row r="73" spans="2:12" x14ac:dyDescent="0.2">
      <c r="D73" s="192">
        <v>4</v>
      </c>
      <c r="E73" s="191" t="str">
        <v>Danny Fenton</v>
      </c>
      <c r="F73" s="191">
        <f t="shared" si="10"/>
        <v>0</v>
      </c>
      <c r="G73" s="191" t="str">
        <f t="shared" si="16"/>
        <v>Chipmunk - T10</v>
      </c>
      <c r="H73" s="191">
        <f t="shared" si="11"/>
        <v>1382</v>
      </c>
      <c r="I73" s="191">
        <f t="shared" si="12"/>
        <v>1572.5</v>
      </c>
      <c r="J73" s="191">
        <f t="shared" si="13"/>
        <v>3292</v>
      </c>
      <c r="K73" s="191">
        <f t="shared" si="14"/>
        <v>3292</v>
      </c>
      <c r="L73" s="195">
        <f t="shared" si="15"/>
        <v>0.93562597697882621</v>
      </c>
    </row>
    <row r="74" spans="2:12" x14ac:dyDescent="0.2">
      <c r="D74" s="192">
        <v>5</v>
      </c>
      <c r="E74" s="191" t="str">
        <v>Matt Dawson</v>
      </c>
      <c r="F74" s="191">
        <f t="shared" si="10"/>
        <v>0</v>
      </c>
      <c r="G74" s="191" t="str">
        <f t="shared" si="16"/>
        <v>Sea Fury</v>
      </c>
      <c r="H74" s="191">
        <f t="shared" si="11"/>
        <v>1620</v>
      </c>
      <c r="I74" s="191">
        <f t="shared" si="12"/>
        <v>1589</v>
      </c>
      <c r="J74" s="191">
        <f t="shared" si="13"/>
        <v>3209</v>
      </c>
      <c r="K74" s="191">
        <f t="shared" si="14"/>
        <v>3209</v>
      </c>
      <c r="L74" s="195">
        <f t="shared" si="15"/>
        <v>0.91203637913883762</v>
      </c>
    </row>
    <row r="75" spans="2:12" x14ac:dyDescent="0.2">
      <c r="D75" s="192">
        <v>6</v>
      </c>
      <c r="E75" s="191" t="str">
        <v>Mark Travers</v>
      </c>
      <c r="F75" s="191">
        <f t="shared" si="10"/>
        <v>0</v>
      </c>
      <c r="G75" s="191" t="str">
        <f t="shared" si="16"/>
        <v>Pilastus PC6</v>
      </c>
      <c r="H75" s="191">
        <f t="shared" si="11"/>
        <v>1524.5</v>
      </c>
      <c r="I75" s="191">
        <f t="shared" si="12"/>
        <v>1457</v>
      </c>
      <c r="J75" s="191">
        <f t="shared" si="13"/>
        <v>3016</v>
      </c>
      <c r="K75" s="191">
        <f t="shared" si="14"/>
        <v>3016</v>
      </c>
      <c r="L75" s="195">
        <f t="shared" si="15"/>
        <v>0.85718345886030978</v>
      </c>
    </row>
    <row r="76" spans="2:12" x14ac:dyDescent="0.2">
      <c r="D76" s="192">
        <v>7</v>
      </c>
      <c r="E76" s="191" t="str">
        <v>Competitor 07</v>
      </c>
      <c r="F76" s="191">
        <f t="shared" si="10"/>
        <v>0</v>
      </c>
      <c r="G76" s="191" t="str">
        <f t="shared" si="16"/>
        <v>Model 07</v>
      </c>
      <c r="H76" s="191">
        <f t="shared" si="11"/>
        <v>0</v>
      </c>
      <c r="I76" s="191">
        <f t="shared" si="12"/>
        <v>0</v>
      </c>
      <c r="J76" s="191">
        <f t="shared" si="13"/>
        <v>0</v>
      </c>
      <c r="K76" s="191">
        <f t="shared" si="14"/>
        <v>0</v>
      </c>
      <c r="L76" s="195">
        <f t="shared" si="15"/>
        <v>0</v>
      </c>
    </row>
    <row r="77" spans="2:12" x14ac:dyDescent="0.2">
      <c r="D77" s="192">
        <v>7</v>
      </c>
      <c r="E77" s="191" t="str">
        <v>Competitor 08</v>
      </c>
      <c r="F77" s="191">
        <f t="shared" si="10"/>
        <v>0</v>
      </c>
      <c r="G77" s="191" t="str">
        <f t="shared" si="16"/>
        <v>Model 08</v>
      </c>
      <c r="H77" s="191">
        <f t="shared" si="11"/>
        <v>0</v>
      </c>
      <c r="I77" s="191">
        <f t="shared" si="12"/>
        <v>0</v>
      </c>
      <c r="J77" s="191">
        <f t="shared" si="13"/>
        <v>0</v>
      </c>
      <c r="K77" s="191">
        <f t="shared" si="14"/>
        <v>0</v>
      </c>
      <c r="L77" s="195">
        <f t="shared" si="15"/>
        <v>0</v>
      </c>
    </row>
    <row r="78" spans="2:12" x14ac:dyDescent="0.2">
      <c r="D78" s="192">
        <v>7</v>
      </c>
      <c r="E78" s="191" t="str">
        <v>Competitor 09</v>
      </c>
      <c r="F78" s="191">
        <f t="shared" si="10"/>
        <v>0</v>
      </c>
      <c r="G78" s="191" t="str">
        <f t="shared" si="16"/>
        <v>Model 09</v>
      </c>
      <c r="H78" s="191">
        <f t="shared" si="11"/>
        <v>0</v>
      </c>
      <c r="I78" s="191">
        <f t="shared" si="12"/>
        <v>0</v>
      </c>
      <c r="J78" s="191">
        <f t="shared" si="13"/>
        <v>0</v>
      </c>
      <c r="K78" s="191">
        <f t="shared" si="14"/>
        <v>0</v>
      </c>
      <c r="L78" s="195">
        <f t="shared" si="15"/>
        <v>0</v>
      </c>
    </row>
    <row r="79" spans="2:12" x14ac:dyDescent="0.2">
      <c r="D79" s="192">
        <v>7</v>
      </c>
      <c r="E79" s="191" t="str">
        <v>Competitor 10</v>
      </c>
      <c r="F79" s="191">
        <f t="shared" si="10"/>
        <v>0</v>
      </c>
      <c r="G79" s="191" t="str">
        <f t="shared" si="16"/>
        <v>Model 10</v>
      </c>
      <c r="H79" s="191">
        <f t="shared" si="11"/>
        <v>0</v>
      </c>
      <c r="I79" s="191">
        <f t="shared" si="12"/>
        <v>0</v>
      </c>
      <c r="J79" s="191">
        <f t="shared" si="13"/>
        <v>0</v>
      </c>
      <c r="K79" s="191">
        <f t="shared" si="14"/>
        <v>0</v>
      </c>
      <c r="L79" s="195">
        <f t="shared" si="15"/>
        <v>0</v>
      </c>
    </row>
    <row r="80" spans="2:12" x14ac:dyDescent="0.2">
      <c r="D80" s="192">
        <v>7</v>
      </c>
      <c r="E80" s="191" t="str">
        <v>Competitor 11</v>
      </c>
      <c r="F80" s="191">
        <f t="shared" si="10"/>
        <v>0</v>
      </c>
      <c r="G80" s="191" t="str">
        <f t="shared" si="16"/>
        <v>Model 11</v>
      </c>
      <c r="H80" s="191">
        <f t="shared" si="11"/>
        <v>0</v>
      </c>
      <c r="I80" s="191">
        <f t="shared" si="12"/>
        <v>0</v>
      </c>
      <c r="J80" s="191">
        <f t="shared" si="13"/>
        <v>0</v>
      </c>
      <c r="K80" s="191">
        <f t="shared" si="14"/>
        <v>0</v>
      </c>
      <c r="L80" s="195">
        <f t="shared" si="15"/>
        <v>0</v>
      </c>
    </row>
    <row r="81" spans="4:12" x14ac:dyDescent="0.2">
      <c r="D81" s="192">
        <v>7</v>
      </c>
      <c r="E81" s="191" t="str">
        <v>Competitor 12</v>
      </c>
      <c r="F81" s="191">
        <f t="shared" si="10"/>
        <v>0</v>
      </c>
      <c r="G81" s="191" t="str">
        <f t="shared" si="16"/>
        <v>Model 12</v>
      </c>
      <c r="H81" s="191">
        <f t="shared" si="11"/>
        <v>0</v>
      </c>
      <c r="I81" s="191">
        <f t="shared" si="12"/>
        <v>0</v>
      </c>
      <c r="J81" s="191">
        <f t="shared" si="13"/>
        <v>0</v>
      </c>
      <c r="K81" s="191">
        <f t="shared" si="14"/>
        <v>0</v>
      </c>
      <c r="L81" s="195">
        <f t="shared" si="15"/>
        <v>0</v>
      </c>
    </row>
    <row r="82" spans="4:12" x14ac:dyDescent="0.2">
      <c r="D82" s="192">
        <v>7</v>
      </c>
      <c r="E82" s="191" t="str">
        <v>Competitor 13</v>
      </c>
      <c r="F82" s="191">
        <f t="shared" si="10"/>
        <v>0</v>
      </c>
      <c r="G82" s="191" t="str">
        <f t="shared" si="16"/>
        <v>Model 13</v>
      </c>
      <c r="H82" s="191">
        <f t="shared" si="11"/>
        <v>0</v>
      </c>
      <c r="I82" s="191">
        <f t="shared" si="12"/>
        <v>0</v>
      </c>
      <c r="J82" s="191">
        <f t="shared" si="13"/>
        <v>0</v>
      </c>
      <c r="K82" s="191">
        <f t="shared" si="14"/>
        <v>0</v>
      </c>
      <c r="L82" s="195">
        <f t="shared" si="15"/>
        <v>0</v>
      </c>
    </row>
    <row r="83" spans="4:12" x14ac:dyDescent="0.2">
      <c r="D83" s="192">
        <v>7</v>
      </c>
      <c r="E83" s="191" t="str">
        <v>Competitor 14</v>
      </c>
      <c r="F83" s="191">
        <f t="shared" si="10"/>
        <v>0</v>
      </c>
      <c r="G83" s="191" t="str">
        <f t="shared" si="16"/>
        <v>Model 14</v>
      </c>
      <c r="H83" s="191">
        <f t="shared" si="11"/>
        <v>0</v>
      </c>
      <c r="I83" s="191">
        <f t="shared" si="12"/>
        <v>0</v>
      </c>
      <c r="J83" s="191">
        <f t="shared" si="13"/>
        <v>0</v>
      </c>
      <c r="K83" s="191">
        <f t="shared" si="14"/>
        <v>0</v>
      </c>
      <c r="L83" s="195">
        <f t="shared" si="15"/>
        <v>0</v>
      </c>
    </row>
    <row r="84" spans="4:12" x14ac:dyDescent="0.2">
      <c r="D84" s="192">
        <v>7</v>
      </c>
      <c r="E84" s="191" t="str">
        <v>Competitor 15</v>
      </c>
      <c r="F84" s="191">
        <f t="shared" si="10"/>
        <v>0</v>
      </c>
      <c r="G84" s="191" t="str">
        <f t="shared" si="16"/>
        <v>Model 15</v>
      </c>
      <c r="H84" s="191">
        <f t="shared" si="11"/>
        <v>0</v>
      </c>
      <c r="I84" s="191">
        <f t="shared" si="12"/>
        <v>0</v>
      </c>
      <c r="J84" s="191">
        <f t="shared" si="13"/>
        <v>0</v>
      </c>
      <c r="K84" s="191">
        <f t="shared" si="14"/>
        <v>0</v>
      </c>
      <c r="L84" s="195">
        <f t="shared" si="15"/>
        <v>0</v>
      </c>
    </row>
    <row r="85" spans="4:12" x14ac:dyDescent="0.2">
      <c r="D85" s="192">
        <v>7</v>
      </c>
      <c r="E85" s="191" t="str">
        <v>Competitor 16</v>
      </c>
      <c r="F85" s="191">
        <f t="shared" si="10"/>
        <v>0</v>
      </c>
      <c r="G85" s="191" t="str">
        <f t="shared" si="16"/>
        <v>Model 16</v>
      </c>
      <c r="H85" s="191">
        <f t="shared" si="11"/>
        <v>0</v>
      </c>
      <c r="I85" s="191">
        <f t="shared" si="12"/>
        <v>0</v>
      </c>
      <c r="J85" s="191">
        <f t="shared" si="13"/>
        <v>0</v>
      </c>
      <c r="K85" s="191">
        <f t="shared" si="14"/>
        <v>0</v>
      </c>
      <c r="L85" s="195">
        <f t="shared" si="15"/>
        <v>0</v>
      </c>
    </row>
    <row r="86" spans="4:12" x14ac:dyDescent="0.2">
      <c r="D86" s="192">
        <v>7</v>
      </c>
      <c r="E86" s="191" t="str">
        <v>Competitor 17</v>
      </c>
      <c r="F86" s="191">
        <f t="shared" si="10"/>
        <v>0</v>
      </c>
      <c r="G86" s="191" t="str">
        <f t="shared" si="16"/>
        <v>Model 17</v>
      </c>
      <c r="H86" s="191">
        <f t="shared" si="11"/>
        <v>0</v>
      </c>
      <c r="I86" s="191">
        <f t="shared" si="12"/>
        <v>0</v>
      </c>
      <c r="J86" s="191">
        <f t="shared" si="13"/>
        <v>0</v>
      </c>
      <c r="K86" s="191">
        <f t="shared" si="14"/>
        <v>0</v>
      </c>
      <c r="L86" s="195">
        <f t="shared" si="15"/>
        <v>0</v>
      </c>
    </row>
    <row r="87" spans="4:12" x14ac:dyDescent="0.2">
      <c r="D87" s="192">
        <v>7</v>
      </c>
      <c r="E87" s="191" t="str">
        <v>Competitor 18</v>
      </c>
      <c r="F87" s="191">
        <f t="shared" si="10"/>
        <v>0</v>
      </c>
      <c r="G87" s="191" t="str">
        <f t="shared" si="16"/>
        <v>Model 18</v>
      </c>
      <c r="H87" s="191">
        <f t="shared" si="11"/>
        <v>0</v>
      </c>
      <c r="I87" s="191">
        <f t="shared" si="12"/>
        <v>0</v>
      </c>
      <c r="J87" s="191">
        <f t="shared" si="13"/>
        <v>0</v>
      </c>
      <c r="K87" s="191">
        <f t="shared" si="14"/>
        <v>0</v>
      </c>
      <c r="L87" s="195">
        <f t="shared" si="15"/>
        <v>0</v>
      </c>
    </row>
    <row r="88" spans="4:12" x14ac:dyDescent="0.2">
      <c r="D88" s="192">
        <v>7</v>
      </c>
      <c r="E88" s="191" t="str">
        <v>Competitor 19</v>
      </c>
      <c r="F88" s="191">
        <f t="shared" si="10"/>
        <v>0</v>
      </c>
      <c r="G88" s="191" t="str">
        <f t="shared" si="16"/>
        <v>Model 19</v>
      </c>
      <c r="H88" s="191">
        <f t="shared" si="11"/>
        <v>0</v>
      </c>
      <c r="I88" s="191">
        <f t="shared" si="12"/>
        <v>0</v>
      </c>
      <c r="J88" s="191">
        <f t="shared" si="13"/>
        <v>0</v>
      </c>
      <c r="K88" s="191">
        <f t="shared" si="14"/>
        <v>0</v>
      </c>
      <c r="L88" s="195">
        <f t="shared" si="15"/>
        <v>0</v>
      </c>
    </row>
    <row r="89" spans="4:12" x14ac:dyDescent="0.2">
      <c r="D89" s="192">
        <v>7</v>
      </c>
      <c r="E89" s="191" t="str">
        <v>Competitor 20</v>
      </c>
      <c r="F89" s="191">
        <f t="shared" si="10"/>
        <v>0</v>
      </c>
      <c r="G89" s="191" t="str">
        <f t="shared" si="16"/>
        <v>Model 20</v>
      </c>
      <c r="H89" s="191">
        <f t="shared" si="11"/>
        <v>0</v>
      </c>
      <c r="I89" s="191">
        <f t="shared" si="12"/>
        <v>0</v>
      </c>
      <c r="J89" s="191">
        <f t="shared" si="13"/>
        <v>0</v>
      </c>
      <c r="K89" s="191">
        <f t="shared" si="14"/>
        <v>0</v>
      </c>
      <c r="L89" s="195">
        <f t="shared" si="15"/>
        <v>0</v>
      </c>
    </row>
    <row r="90" spans="4:12" x14ac:dyDescent="0.2">
      <c r="D90" s="192">
        <v>7</v>
      </c>
      <c r="E90" s="191" t="str">
        <v>Competitor 21</v>
      </c>
      <c r="F90" s="191">
        <f t="shared" si="10"/>
        <v>0</v>
      </c>
      <c r="G90" s="191" t="str">
        <f t="shared" si="16"/>
        <v>Model 21</v>
      </c>
      <c r="H90" s="191">
        <f t="shared" si="11"/>
        <v>0</v>
      </c>
      <c r="I90" s="191">
        <f t="shared" si="12"/>
        <v>0</v>
      </c>
      <c r="J90" s="191">
        <f t="shared" si="13"/>
        <v>0</v>
      </c>
      <c r="K90" s="191">
        <f t="shared" si="14"/>
        <v>0</v>
      </c>
      <c r="L90" s="195">
        <f t="shared" si="15"/>
        <v>0</v>
      </c>
    </row>
    <row r="91" spans="4:12" x14ac:dyDescent="0.2">
      <c r="D91" s="192">
        <v>7</v>
      </c>
      <c r="E91" s="191" t="str">
        <v>Competitor 22</v>
      </c>
      <c r="F91" s="191">
        <f t="shared" si="10"/>
        <v>0</v>
      </c>
      <c r="G91" s="191" t="str">
        <f t="shared" si="16"/>
        <v>Model 22</v>
      </c>
      <c r="H91" s="191">
        <f t="shared" si="11"/>
        <v>0</v>
      </c>
      <c r="I91" s="191">
        <f t="shared" si="12"/>
        <v>0</v>
      </c>
      <c r="J91" s="191">
        <f t="shared" si="13"/>
        <v>0</v>
      </c>
      <c r="K91" s="191">
        <f t="shared" si="14"/>
        <v>0</v>
      </c>
      <c r="L91" s="195">
        <f t="shared" si="15"/>
        <v>0</v>
      </c>
    </row>
    <row r="92" spans="4:12" x14ac:dyDescent="0.2">
      <c r="D92" s="192">
        <v>7</v>
      </c>
      <c r="E92" s="191" t="str">
        <v>Competitor 23</v>
      </c>
      <c r="F92" s="191">
        <f t="shared" si="10"/>
        <v>0</v>
      </c>
      <c r="G92" s="191" t="str">
        <f t="shared" si="16"/>
        <v>Model 23</v>
      </c>
      <c r="H92" s="191">
        <f t="shared" si="11"/>
        <v>0</v>
      </c>
      <c r="I92" s="191">
        <f t="shared" si="12"/>
        <v>0</v>
      </c>
      <c r="J92" s="191">
        <f t="shared" si="13"/>
        <v>0</v>
      </c>
      <c r="K92" s="191">
        <f t="shared" si="14"/>
        <v>0</v>
      </c>
      <c r="L92" s="195">
        <f t="shared" si="15"/>
        <v>0</v>
      </c>
    </row>
    <row r="93" spans="4:12" x14ac:dyDescent="0.2">
      <c r="D93" s="192">
        <v>7</v>
      </c>
      <c r="E93" s="191" t="str">
        <v>Competitor 24</v>
      </c>
      <c r="F93" s="191">
        <f t="shared" si="10"/>
        <v>0</v>
      </c>
      <c r="G93" s="191" t="str">
        <f t="shared" si="16"/>
        <v>Model 24</v>
      </c>
      <c r="H93" s="191">
        <f t="shared" si="11"/>
        <v>0</v>
      </c>
      <c r="I93" s="191">
        <f t="shared" si="12"/>
        <v>0</v>
      </c>
      <c r="J93" s="191">
        <f t="shared" si="13"/>
        <v>0</v>
      </c>
      <c r="K93" s="191">
        <f t="shared" si="14"/>
        <v>0</v>
      </c>
      <c r="L93" s="195">
        <f t="shared" si="15"/>
        <v>0</v>
      </c>
    </row>
    <row r="94" spans="4:12" x14ac:dyDescent="0.2">
      <c r="D94" s="192">
        <v>7</v>
      </c>
      <c r="E94" s="191" t="str">
        <v>Competitor 25</v>
      </c>
      <c r="F94" s="191">
        <f t="shared" si="10"/>
        <v>0</v>
      </c>
      <c r="G94" s="191" t="str">
        <f t="shared" si="16"/>
        <v>Model 25</v>
      </c>
      <c r="H94" s="191">
        <f t="shared" si="11"/>
        <v>0</v>
      </c>
      <c r="I94" s="191">
        <f t="shared" si="12"/>
        <v>0</v>
      </c>
      <c r="J94" s="191">
        <f t="shared" si="13"/>
        <v>0</v>
      </c>
      <c r="K94" s="191">
        <f t="shared" si="14"/>
        <v>0</v>
      </c>
      <c r="L94" s="195">
        <f t="shared" si="15"/>
        <v>0</v>
      </c>
    </row>
    <row r="95" spans="4:12" x14ac:dyDescent="0.2">
      <c r="D95" s="191"/>
      <c r="E95" s="191"/>
      <c r="F95" s="191"/>
      <c r="G95" s="191"/>
      <c r="H95" s="191"/>
      <c r="I95" s="191"/>
      <c r="J95" s="191"/>
      <c r="K95" s="191"/>
      <c r="L95" s="191"/>
    </row>
    <row r="96" spans="4:12" x14ac:dyDescent="0.2">
      <c r="D96" s="191"/>
      <c r="E96" s="191"/>
      <c r="F96" s="191"/>
      <c r="G96" s="191"/>
      <c r="H96" s="191"/>
      <c r="I96" s="191"/>
      <c r="J96" s="191"/>
      <c r="K96" s="191"/>
      <c r="L96" s="191"/>
    </row>
    <row r="97" spans="4:12" x14ac:dyDescent="0.2">
      <c r="D97" s="191"/>
      <c r="E97" s="191"/>
      <c r="F97" s="191"/>
      <c r="G97" s="191"/>
      <c r="H97" s="191"/>
      <c r="I97" s="191"/>
      <c r="J97" s="191"/>
      <c r="K97" s="191"/>
      <c r="L97" s="191"/>
    </row>
    <row r="98" spans="4:12" x14ac:dyDescent="0.2">
      <c r="D98" s="191"/>
      <c r="E98" s="191"/>
      <c r="F98" s="191"/>
      <c r="G98" s="191"/>
      <c r="H98" s="191"/>
      <c r="I98" s="191"/>
      <c r="J98" s="191"/>
      <c r="K98" s="191"/>
      <c r="L98" s="191"/>
    </row>
    <row r="99" spans="4:12" x14ac:dyDescent="0.2">
      <c r="D99" s="190" t="s">
        <v>13</v>
      </c>
      <c r="E99" s="190" t="s">
        <v>17</v>
      </c>
      <c r="F99" s="190" t="s">
        <v>69</v>
      </c>
      <c r="G99" s="190" t="s">
        <v>70</v>
      </c>
      <c r="H99" s="190" t="s">
        <v>16</v>
      </c>
      <c r="I99" s="190"/>
      <c r="J99" s="190"/>
      <c r="K99" s="190" t="s">
        <v>75</v>
      </c>
      <c r="L99" s="191"/>
    </row>
    <row r="100" spans="4:12" x14ac:dyDescent="0.2">
      <c r="D100" s="191"/>
      <c r="E100" s="191"/>
      <c r="F100" s="191"/>
      <c r="G100" s="191"/>
      <c r="H100" s="191"/>
      <c r="I100" s="191"/>
      <c r="J100" s="191"/>
      <c r="K100" s="191"/>
      <c r="L100" s="191"/>
    </row>
    <row r="101" spans="4:12" x14ac:dyDescent="0.2">
      <c r="D101" s="192">
        <v>1</v>
      </c>
      <c r="E101" s="191" t="str">
        <f t="shared" ref="E101:E125" si="17">VLOOKUP(D101,B$19:T$43,3,FALSE)</f>
        <v>Adrian Hayward</v>
      </c>
      <c r="F101" s="190">
        <f t="shared" ref="F101:F125" si="18">VLOOKUP(D101,B$19:PT$43,4,FALSE)</f>
        <v>0</v>
      </c>
      <c r="G101" s="191" t="str">
        <f t="shared" ref="G101:G125" si="19">VLOOKUP(D101,B$19:T$43,5,FALSE)</f>
        <v>Super Cub</v>
      </c>
      <c r="H101" s="191">
        <f t="shared" ref="H101:H125" si="20">VLOOKUP(D101,B$19:T$43,6,FALSE)</f>
        <v>1757.5</v>
      </c>
      <c r="I101" s="191"/>
      <c r="J101" s="191"/>
      <c r="K101" s="193">
        <f>VLOOKUP(D101,B$19:T$43,18,FALSE)</f>
        <v>1</v>
      </c>
      <c r="L101" s="191"/>
    </row>
    <row r="102" spans="4:12" x14ac:dyDescent="0.2">
      <c r="D102" s="192">
        <v>2</v>
      </c>
      <c r="E102" s="191" t="str">
        <f t="shared" si="17"/>
        <v>Martin Fardell</v>
      </c>
      <c r="F102" s="190">
        <f t="shared" si="18"/>
        <v>0</v>
      </c>
      <c r="G102" s="191" t="str">
        <f t="shared" si="19"/>
        <v>Baffin</v>
      </c>
      <c r="H102" s="191">
        <f t="shared" si="20"/>
        <v>1682</v>
      </c>
      <c r="I102" s="191"/>
      <c r="J102" s="191"/>
      <c r="K102" s="193">
        <f t="shared" ref="K102:K125" si="21">VLOOKUP(D102,B$19:T$43,18,FALSE)</f>
        <v>0.95704125177809385</v>
      </c>
      <c r="L102" s="191"/>
    </row>
    <row r="103" spans="4:12" x14ac:dyDescent="0.2">
      <c r="D103" s="192">
        <v>3</v>
      </c>
      <c r="E103" s="191" t="str">
        <f t="shared" si="17"/>
        <v>Matt Dawson</v>
      </c>
      <c r="F103" s="190">
        <f t="shared" si="18"/>
        <v>0</v>
      </c>
      <c r="G103" s="191" t="str">
        <f t="shared" si="19"/>
        <v>Sea Fury</v>
      </c>
      <c r="H103" s="191">
        <f t="shared" si="20"/>
        <v>1620</v>
      </c>
      <c r="I103" s="191"/>
      <c r="J103" s="191"/>
      <c r="K103" s="193">
        <f t="shared" si="21"/>
        <v>0.92176386913229014</v>
      </c>
      <c r="L103" s="191"/>
    </row>
    <row r="104" spans="4:12" x14ac:dyDescent="0.2">
      <c r="D104" s="192">
        <v>4</v>
      </c>
      <c r="E104" s="191" t="str">
        <f t="shared" si="17"/>
        <v>Mark Travers</v>
      </c>
      <c r="F104" s="190">
        <f t="shared" si="18"/>
        <v>0</v>
      </c>
      <c r="G104" s="191" t="str">
        <f t="shared" si="19"/>
        <v>Pilastus PC6</v>
      </c>
      <c r="H104" s="191">
        <f t="shared" si="20"/>
        <v>1524.5</v>
      </c>
      <c r="I104" s="191"/>
      <c r="J104" s="191"/>
      <c r="K104" s="193">
        <f t="shared" si="21"/>
        <v>0.86742532005689899</v>
      </c>
      <c r="L104" s="191"/>
    </row>
    <row r="105" spans="4:12" x14ac:dyDescent="0.2">
      <c r="D105" s="192">
        <v>5</v>
      </c>
      <c r="E105" s="191" t="str">
        <f t="shared" si="17"/>
        <v>Geoff Brown</v>
      </c>
      <c r="F105" s="190">
        <f t="shared" si="18"/>
        <v>0</v>
      </c>
      <c r="G105" s="191" t="str">
        <f t="shared" si="19"/>
        <v>Tiger Cat</v>
      </c>
      <c r="H105" s="191">
        <f t="shared" si="20"/>
        <v>1516.5</v>
      </c>
      <c r="I105" s="191"/>
      <c r="J105" s="191"/>
      <c r="K105" s="193">
        <f t="shared" si="21"/>
        <v>0.86287339971550503</v>
      </c>
      <c r="L105" s="191"/>
    </row>
    <row r="106" spans="4:12" x14ac:dyDescent="0.2">
      <c r="D106" s="192">
        <v>6</v>
      </c>
      <c r="E106" s="191" t="str">
        <f t="shared" si="17"/>
        <v>Danny Fenton</v>
      </c>
      <c r="F106" s="190">
        <f t="shared" si="18"/>
        <v>0</v>
      </c>
      <c r="G106" s="191" t="str">
        <f t="shared" si="19"/>
        <v>Chipmunk - T10</v>
      </c>
      <c r="H106" s="191">
        <f t="shared" si="20"/>
        <v>1382</v>
      </c>
      <c r="I106" s="191"/>
      <c r="J106" s="191"/>
      <c r="K106" s="193">
        <f t="shared" si="21"/>
        <v>0.78634423897581796</v>
      </c>
      <c r="L106" s="191"/>
    </row>
    <row r="107" spans="4:12" x14ac:dyDescent="0.2">
      <c r="D107" s="192">
        <v>7</v>
      </c>
      <c r="E107" s="191" t="str">
        <f t="shared" si="17"/>
        <v>Competitor 07</v>
      </c>
      <c r="F107" s="190">
        <f t="shared" si="18"/>
        <v>0</v>
      </c>
      <c r="G107" s="191" t="str">
        <f t="shared" si="19"/>
        <v>Model 07</v>
      </c>
      <c r="H107" s="191">
        <f t="shared" si="20"/>
        <v>0</v>
      </c>
      <c r="I107" s="191"/>
      <c r="J107" s="191"/>
      <c r="K107" s="193">
        <f t="shared" si="21"/>
        <v>0</v>
      </c>
      <c r="L107" s="191"/>
    </row>
    <row r="108" spans="4:12" x14ac:dyDescent="0.2">
      <c r="D108" s="192">
        <v>8</v>
      </c>
      <c r="E108" s="191" t="e">
        <f t="shared" si="17"/>
        <v>#N/A</v>
      </c>
      <c r="F108" s="190" t="e">
        <f t="shared" si="18"/>
        <v>#N/A</v>
      </c>
      <c r="G108" s="191" t="e">
        <f t="shared" si="19"/>
        <v>#N/A</v>
      </c>
      <c r="H108" s="191" t="e">
        <f t="shared" si="20"/>
        <v>#N/A</v>
      </c>
      <c r="I108" s="191"/>
      <c r="J108" s="191"/>
      <c r="K108" s="193" t="e">
        <f t="shared" si="21"/>
        <v>#N/A</v>
      </c>
      <c r="L108" s="191"/>
    </row>
    <row r="109" spans="4:12" x14ac:dyDescent="0.2">
      <c r="D109" s="192">
        <v>9</v>
      </c>
      <c r="E109" s="191" t="e">
        <f t="shared" si="17"/>
        <v>#N/A</v>
      </c>
      <c r="F109" s="190" t="e">
        <f t="shared" si="18"/>
        <v>#N/A</v>
      </c>
      <c r="G109" s="191" t="e">
        <f t="shared" si="19"/>
        <v>#N/A</v>
      </c>
      <c r="H109" s="191" t="e">
        <f t="shared" si="20"/>
        <v>#N/A</v>
      </c>
      <c r="I109" s="191"/>
      <c r="J109" s="191"/>
      <c r="K109" s="193" t="e">
        <f t="shared" si="21"/>
        <v>#N/A</v>
      </c>
      <c r="L109" s="191"/>
    </row>
    <row r="110" spans="4:12" x14ac:dyDescent="0.2">
      <c r="D110" s="192">
        <v>10</v>
      </c>
      <c r="E110" s="191" t="e">
        <f t="shared" si="17"/>
        <v>#N/A</v>
      </c>
      <c r="F110" s="190" t="e">
        <f t="shared" si="18"/>
        <v>#N/A</v>
      </c>
      <c r="G110" s="191" t="e">
        <f t="shared" si="19"/>
        <v>#N/A</v>
      </c>
      <c r="H110" s="191" t="e">
        <f t="shared" si="20"/>
        <v>#N/A</v>
      </c>
      <c r="I110" s="191"/>
      <c r="J110" s="191"/>
      <c r="K110" s="193" t="e">
        <f t="shared" si="21"/>
        <v>#N/A</v>
      </c>
      <c r="L110" s="191"/>
    </row>
    <row r="111" spans="4:12" x14ac:dyDescent="0.2">
      <c r="D111" s="192">
        <v>11</v>
      </c>
      <c r="E111" s="191" t="e">
        <f t="shared" si="17"/>
        <v>#N/A</v>
      </c>
      <c r="F111" s="190" t="e">
        <f t="shared" si="18"/>
        <v>#N/A</v>
      </c>
      <c r="G111" s="191" t="e">
        <f t="shared" si="19"/>
        <v>#N/A</v>
      </c>
      <c r="H111" s="191" t="e">
        <f t="shared" si="20"/>
        <v>#N/A</v>
      </c>
      <c r="I111" s="191"/>
      <c r="J111" s="191"/>
      <c r="K111" s="193" t="e">
        <f t="shared" si="21"/>
        <v>#N/A</v>
      </c>
      <c r="L111" s="191"/>
    </row>
    <row r="112" spans="4:12" x14ac:dyDescent="0.2">
      <c r="D112" s="192">
        <v>12</v>
      </c>
      <c r="E112" s="191" t="e">
        <f t="shared" si="17"/>
        <v>#N/A</v>
      </c>
      <c r="F112" s="190" t="e">
        <f t="shared" si="18"/>
        <v>#N/A</v>
      </c>
      <c r="G112" s="191" t="e">
        <f t="shared" si="19"/>
        <v>#N/A</v>
      </c>
      <c r="H112" s="191" t="e">
        <f t="shared" si="20"/>
        <v>#N/A</v>
      </c>
      <c r="I112" s="191"/>
      <c r="J112" s="191"/>
      <c r="K112" s="193" t="e">
        <f t="shared" si="21"/>
        <v>#N/A</v>
      </c>
      <c r="L112" s="191"/>
    </row>
    <row r="113" spans="4:12" x14ac:dyDescent="0.2">
      <c r="D113" s="192">
        <v>13</v>
      </c>
      <c r="E113" s="191" t="e">
        <f t="shared" si="17"/>
        <v>#N/A</v>
      </c>
      <c r="F113" s="190" t="e">
        <f t="shared" si="18"/>
        <v>#N/A</v>
      </c>
      <c r="G113" s="191" t="e">
        <f t="shared" si="19"/>
        <v>#N/A</v>
      </c>
      <c r="H113" s="191" t="e">
        <f t="shared" si="20"/>
        <v>#N/A</v>
      </c>
      <c r="I113" s="191"/>
      <c r="J113" s="191"/>
      <c r="K113" s="193" t="e">
        <f t="shared" si="21"/>
        <v>#N/A</v>
      </c>
      <c r="L113" s="191"/>
    </row>
    <row r="114" spans="4:12" x14ac:dyDescent="0.2">
      <c r="D114" s="192">
        <v>14</v>
      </c>
      <c r="E114" s="191" t="e">
        <f t="shared" si="17"/>
        <v>#N/A</v>
      </c>
      <c r="F114" s="190" t="e">
        <f t="shared" si="18"/>
        <v>#N/A</v>
      </c>
      <c r="G114" s="191" t="e">
        <f t="shared" si="19"/>
        <v>#N/A</v>
      </c>
      <c r="H114" s="191" t="e">
        <f t="shared" si="20"/>
        <v>#N/A</v>
      </c>
      <c r="I114" s="191"/>
      <c r="J114" s="191"/>
      <c r="K114" s="193" t="e">
        <f t="shared" si="21"/>
        <v>#N/A</v>
      </c>
      <c r="L114" s="191"/>
    </row>
    <row r="115" spans="4:12" x14ac:dyDescent="0.2">
      <c r="D115" s="192">
        <v>15</v>
      </c>
      <c r="E115" s="191" t="e">
        <f t="shared" si="17"/>
        <v>#N/A</v>
      </c>
      <c r="F115" s="190" t="e">
        <f t="shared" si="18"/>
        <v>#N/A</v>
      </c>
      <c r="G115" s="191" t="e">
        <f t="shared" si="19"/>
        <v>#N/A</v>
      </c>
      <c r="H115" s="191" t="e">
        <f t="shared" si="20"/>
        <v>#N/A</v>
      </c>
      <c r="I115" s="191"/>
      <c r="J115" s="191"/>
      <c r="K115" s="193" t="e">
        <f t="shared" si="21"/>
        <v>#N/A</v>
      </c>
      <c r="L115" s="191"/>
    </row>
    <row r="116" spans="4:12" x14ac:dyDescent="0.2">
      <c r="D116" s="192">
        <v>16</v>
      </c>
      <c r="E116" s="191" t="e">
        <f t="shared" si="17"/>
        <v>#N/A</v>
      </c>
      <c r="F116" s="190" t="e">
        <f t="shared" si="18"/>
        <v>#N/A</v>
      </c>
      <c r="G116" s="191" t="e">
        <f t="shared" si="19"/>
        <v>#N/A</v>
      </c>
      <c r="H116" s="191" t="e">
        <f t="shared" si="20"/>
        <v>#N/A</v>
      </c>
      <c r="I116" s="191"/>
      <c r="J116" s="191"/>
      <c r="K116" s="193" t="e">
        <f t="shared" si="21"/>
        <v>#N/A</v>
      </c>
      <c r="L116" s="191"/>
    </row>
    <row r="117" spans="4:12" x14ac:dyDescent="0.2">
      <c r="D117" s="192">
        <v>17</v>
      </c>
      <c r="E117" s="191" t="e">
        <f t="shared" si="17"/>
        <v>#N/A</v>
      </c>
      <c r="F117" s="190" t="e">
        <f t="shared" si="18"/>
        <v>#N/A</v>
      </c>
      <c r="G117" s="191" t="e">
        <f t="shared" si="19"/>
        <v>#N/A</v>
      </c>
      <c r="H117" s="191" t="e">
        <f t="shared" si="20"/>
        <v>#N/A</v>
      </c>
      <c r="I117" s="191"/>
      <c r="J117" s="191"/>
      <c r="K117" s="193" t="e">
        <f t="shared" si="21"/>
        <v>#N/A</v>
      </c>
      <c r="L117" s="191"/>
    </row>
    <row r="118" spans="4:12" x14ac:dyDescent="0.2">
      <c r="D118" s="192">
        <v>18</v>
      </c>
      <c r="E118" s="191" t="e">
        <f t="shared" si="17"/>
        <v>#N/A</v>
      </c>
      <c r="F118" s="190" t="e">
        <f t="shared" si="18"/>
        <v>#N/A</v>
      </c>
      <c r="G118" s="191" t="e">
        <f t="shared" si="19"/>
        <v>#N/A</v>
      </c>
      <c r="H118" s="191" t="e">
        <f t="shared" si="20"/>
        <v>#N/A</v>
      </c>
      <c r="I118" s="191"/>
      <c r="J118" s="191"/>
      <c r="K118" s="193" t="e">
        <f t="shared" si="21"/>
        <v>#N/A</v>
      </c>
      <c r="L118" s="191"/>
    </row>
    <row r="119" spans="4:12" x14ac:dyDescent="0.2">
      <c r="D119" s="192">
        <v>19</v>
      </c>
      <c r="E119" s="191" t="e">
        <f t="shared" si="17"/>
        <v>#N/A</v>
      </c>
      <c r="F119" s="190" t="e">
        <f t="shared" si="18"/>
        <v>#N/A</v>
      </c>
      <c r="G119" s="191" t="e">
        <f t="shared" si="19"/>
        <v>#N/A</v>
      </c>
      <c r="H119" s="191" t="e">
        <f t="shared" si="20"/>
        <v>#N/A</v>
      </c>
      <c r="I119" s="191"/>
      <c r="J119" s="191"/>
      <c r="K119" s="193" t="e">
        <f t="shared" si="21"/>
        <v>#N/A</v>
      </c>
      <c r="L119" s="191"/>
    </row>
    <row r="120" spans="4:12" x14ac:dyDescent="0.2">
      <c r="D120" s="192">
        <v>20</v>
      </c>
      <c r="E120" s="191" t="e">
        <f t="shared" si="17"/>
        <v>#N/A</v>
      </c>
      <c r="F120" s="190" t="e">
        <f t="shared" si="18"/>
        <v>#N/A</v>
      </c>
      <c r="G120" s="191" t="e">
        <f t="shared" si="19"/>
        <v>#N/A</v>
      </c>
      <c r="H120" s="191" t="e">
        <f t="shared" si="20"/>
        <v>#N/A</v>
      </c>
      <c r="I120" s="191"/>
      <c r="J120" s="191"/>
      <c r="K120" s="193" t="e">
        <f t="shared" si="21"/>
        <v>#N/A</v>
      </c>
      <c r="L120" s="191"/>
    </row>
    <row r="121" spans="4:12" x14ac:dyDescent="0.2">
      <c r="D121" s="192">
        <v>21</v>
      </c>
      <c r="E121" s="191" t="e">
        <f t="shared" si="17"/>
        <v>#N/A</v>
      </c>
      <c r="F121" s="190" t="e">
        <f t="shared" si="18"/>
        <v>#N/A</v>
      </c>
      <c r="G121" s="191" t="e">
        <f t="shared" si="19"/>
        <v>#N/A</v>
      </c>
      <c r="H121" s="191" t="e">
        <f t="shared" si="20"/>
        <v>#N/A</v>
      </c>
      <c r="I121" s="191"/>
      <c r="J121" s="191"/>
      <c r="K121" s="193" t="e">
        <f t="shared" si="21"/>
        <v>#N/A</v>
      </c>
      <c r="L121" s="191"/>
    </row>
    <row r="122" spans="4:12" x14ac:dyDescent="0.2">
      <c r="D122" s="192">
        <v>22</v>
      </c>
      <c r="E122" s="191" t="e">
        <f t="shared" si="17"/>
        <v>#N/A</v>
      </c>
      <c r="F122" s="190" t="e">
        <f t="shared" si="18"/>
        <v>#N/A</v>
      </c>
      <c r="G122" s="191" t="e">
        <f t="shared" si="19"/>
        <v>#N/A</v>
      </c>
      <c r="H122" s="191" t="e">
        <f t="shared" si="20"/>
        <v>#N/A</v>
      </c>
      <c r="I122" s="191"/>
      <c r="J122" s="191"/>
      <c r="K122" s="193" t="e">
        <f t="shared" si="21"/>
        <v>#N/A</v>
      </c>
      <c r="L122" s="191"/>
    </row>
    <row r="123" spans="4:12" x14ac:dyDescent="0.2">
      <c r="D123" s="192">
        <v>23</v>
      </c>
      <c r="E123" s="191" t="e">
        <f t="shared" si="17"/>
        <v>#N/A</v>
      </c>
      <c r="F123" s="190" t="e">
        <f t="shared" si="18"/>
        <v>#N/A</v>
      </c>
      <c r="G123" s="191" t="e">
        <f t="shared" si="19"/>
        <v>#N/A</v>
      </c>
      <c r="H123" s="191" t="e">
        <f t="shared" si="20"/>
        <v>#N/A</v>
      </c>
      <c r="I123" s="191"/>
      <c r="J123" s="191"/>
      <c r="K123" s="193" t="e">
        <f t="shared" si="21"/>
        <v>#N/A</v>
      </c>
      <c r="L123" s="191"/>
    </row>
    <row r="124" spans="4:12" x14ac:dyDescent="0.2">
      <c r="D124" s="192">
        <v>24</v>
      </c>
      <c r="E124" s="191" t="e">
        <f t="shared" si="17"/>
        <v>#N/A</v>
      </c>
      <c r="F124" s="190" t="e">
        <f t="shared" si="18"/>
        <v>#N/A</v>
      </c>
      <c r="G124" s="191" t="e">
        <f t="shared" si="19"/>
        <v>#N/A</v>
      </c>
      <c r="H124" s="191" t="e">
        <f t="shared" si="20"/>
        <v>#N/A</v>
      </c>
      <c r="I124" s="191"/>
      <c r="J124" s="191"/>
      <c r="K124" s="193" t="e">
        <f t="shared" si="21"/>
        <v>#N/A</v>
      </c>
      <c r="L124" s="191"/>
    </row>
    <row r="125" spans="4:12" x14ac:dyDescent="0.2">
      <c r="D125" s="192">
        <v>25</v>
      </c>
      <c r="E125" s="191" t="e">
        <f t="shared" si="17"/>
        <v>#N/A</v>
      </c>
      <c r="F125" s="190" t="e">
        <f t="shared" si="18"/>
        <v>#N/A</v>
      </c>
      <c r="G125" s="191" t="e">
        <f t="shared" si="19"/>
        <v>#N/A</v>
      </c>
      <c r="H125" s="191" t="e">
        <f t="shared" si="20"/>
        <v>#N/A</v>
      </c>
      <c r="I125" s="191"/>
      <c r="J125" s="191"/>
      <c r="K125" s="193" t="e">
        <f t="shared" si="21"/>
        <v>#N/A</v>
      </c>
      <c r="L125" s="191"/>
    </row>
    <row r="126" spans="4:12" x14ac:dyDescent="0.2">
      <c r="D126" s="191"/>
      <c r="E126" s="191"/>
      <c r="F126" s="191"/>
      <c r="G126" s="191"/>
      <c r="H126" s="191"/>
      <c r="I126" s="191"/>
      <c r="J126" s="191"/>
      <c r="K126" s="191"/>
      <c r="L126" s="191"/>
    </row>
    <row r="127" spans="4:12" x14ac:dyDescent="0.2">
      <c r="D127" s="191"/>
      <c r="E127" s="191"/>
      <c r="F127" s="191"/>
      <c r="G127" s="191"/>
      <c r="H127" s="191"/>
      <c r="I127" s="191"/>
      <c r="J127" s="191"/>
      <c r="K127" s="191"/>
      <c r="L127" s="191"/>
    </row>
    <row r="128" spans="4:12" x14ac:dyDescent="0.2">
      <c r="D128" s="191"/>
      <c r="E128" s="191"/>
      <c r="F128" s="191"/>
      <c r="G128" s="191"/>
      <c r="H128" s="191"/>
      <c r="I128" s="191"/>
      <c r="J128" s="191"/>
      <c r="K128" s="191"/>
      <c r="L128" s="191"/>
    </row>
    <row r="129" spans="4:12" x14ac:dyDescent="0.2">
      <c r="D129" s="190" t="s">
        <v>13</v>
      </c>
      <c r="E129" s="190" t="s">
        <v>17</v>
      </c>
      <c r="F129" s="190" t="s">
        <v>69</v>
      </c>
      <c r="G129" s="190" t="s">
        <v>70</v>
      </c>
      <c r="H129" s="190" t="s">
        <v>15</v>
      </c>
      <c r="I129" s="190"/>
      <c r="J129" s="190"/>
      <c r="K129" s="190" t="s">
        <v>76</v>
      </c>
      <c r="L129" s="191"/>
    </row>
    <row r="130" spans="4:12" x14ac:dyDescent="0.2">
      <c r="D130" s="191"/>
      <c r="E130" s="191"/>
      <c r="F130" s="191"/>
      <c r="G130" s="191"/>
      <c r="H130" s="191"/>
      <c r="I130" s="191"/>
      <c r="J130" s="191"/>
      <c r="K130" s="191"/>
      <c r="L130" s="191"/>
    </row>
    <row r="131" spans="4:12" x14ac:dyDescent="0.2">
      <c r="D131" s="192">
        <v>1</v>
      </c>
      <c r="E131" s="191" t="str">
        <f>VLOOKUP(D131,A$19:T$43,4,FALSE)</f>
        <v>Adrian Hayward</v>
      </c>
      <c r="F131" s="190">
        <f>VLOOKUP(D131,A$19:T$43,5,FALSE)</f>
        <v>0</v>
      </c>
      <c r="G131" s="191" t="str">
        <f>VLOOKUP(D131,A$19:T$43,6,FALSE)</f>
        <v>Super Cub</v>
      </c>
      <c r="H131" s="191">
        <f>VLOOKUP(D131,A$19:T$43,14,FALSE)</f>
        <v>1761</v>
      </c>
      <c r="I131" s="191"/>
      <c r="J131" s="191"/>
      <c r="K131" s="193">
        <f>VLOOKUP(D131,A$19:T$43,15,FALSE)</f>
        <v>1</v>
      </c>
      <c r="L131" s="191"/>
    </row>
    <row r="132" spans="4:12" x14ac:dyDescent="0.2">
      <c r="D132" s="192">
        <v>2</v>
      </c>
      <c r="E132" s="191" t="str">
        <f t="shared" ref="E132:E155" si="22">VLOOKUP(D132,A$19:T$43,4,FALSE)</f>
        <v>Martin Fardell</v>
      </c>
      <c r="F132" s="190">
        <f t="shared" ref="F132:F155" si="23">VLOOKUP(D132,A$19:T$43,5,FALSE)</f>
        <v>0</v>
      </c>
      <c r="G132" s="191" t="str">
        <f t="shared" ref="G132:G155" si="24">VLOOKUP(D132,A$19:T$43,6,FALSE)</f>
        <v>Baffin</v>
      </c>
      <c r="H132" s="191">
        <f t="shared" ref="H132:H155" si="25">VLOOKUP(D132,A$19:T$43,14,FALSE)</f>
        <v>1728</v>
      </c>
      <c r="I132" s="191"/>
      <c r="J132" s="191"/>
      <c r="K132" s="193">
        <f t="shared" ref="K132:K155" si="26">VLOOKUP(D132,A$19:T$43,15,FALSE)</f>
        <v>0.98126064735945484</v>
      </c>
      <c r="L132" s="191"/>
    </row>
    <row r="133" spans="4:12" x14ac:dyDescent="0.2">
      <c r="D133" s="192">
        <v>3</v>
      </c>
      <c r="E133" s="191" t="str">
        <f t="shared" si="22"/>
        <v>Danny Fenton</v>
      </c>
      <c r="F133" s="190">
        <f t="shared" si="23"/>
        <v>0</v>
      </c>
      <c r="G133" s="191" t="str">
        <f t="shared" si="24"/>
        <v>Chipmunk - T10</v>
      </c>
      <c r="H133" s="191">
        <f t="shared" si="25"/>
        <v>1719.5</v>
      </c>
      <c r="I133" s="191"/>
      <c r="J133" s="191"/>
      <c r="K133" s="193">
        <f t="shared" si="26"/>
        <v>0.9764338444065872</v>
      </c>
      <c r="L133" s="191"/>
    </row>
    <row r="134" spans="4:12" x14ac:dyDescent="0.2">
      <c r="D134" s="192">
        <v>4</v>
      </c>
      <c r="E134" s="191" t="str">
        <f t="shared" si="22"/>
        <v>Geoff Brown</v>
      </c>
      <c r="F134" s="190">
        <f t="shared" si="23"/>
        <v>0</v>
      </c>
      <c r="G134" s="191" t="str">
        <f t="shared" si="24"/>
        <v>Tiger Cat</v>
      </c>
      <c r="H134" s="191">
        <f t="shared" si="25"/>
        <v>1703</v>
      </c>
      <c r="I134" s="191"/>
      <c r="J134" s="191"/>
      <c r="K134" s="193">
        <f t="shared" si="26"/>
        <v>0.96706416808631457</v>
      </c>
      <c r="L134" s="191"/>
    </row>
    <row r="135" spans="4:12" x14ac:dyDescent="0.2">
      <c r="D135" s="192">
        <v>5</v>
      </c>
      <c r="E135" s="191" t="str">
        <f t="shared" si="22"/>
        <v>Matt Dawson</v>
      </c>
      <c r="F135" s="190">
        <f t="shared" si="23"/>
        <v>0</v>
      </c>
      <c r="G135" s="191" t="str">
        <f t="shared" si="24"/>
        <v>Sea Fury</v>
      </c>
      <c r="H135" s="191">
        <f t="shared" si="25"/>
        <v>1620</v>
      </c>
      <c r="I135" s="191"/>
      <c r="J135" s="191"/>
      <c r="K135" s="193">
        <f t="shared" si="26"/>
        <v>0.91993185689948898</v>
      </c>
      <c r="L135" s="191"/>
    </row>
    <row r="136" spans="4:12" x14ac:dyDescent="0.2">
      <c r="D136" s="192">
        <v>6</v>
      </c>
      <c r="E136" s="191" t="str">
        <f t="shared" si="22"/>
        <v>Mark Travers</v>
      </c>
      <c r="F136" s="190">
        <f t="shared" si="23"/>
        <v>0</v>
      </c>
      <c r="G136" s="191" t="str">
        <f t="shared" si="24"/>
        <v>Pilastus PC6</v>
      </c>
      <c r="H136" s="191">
        <f t="shared" si="25"/>
        <v>1524.5</v>
      </c>
      <c r="I136" s="191"/>
      <c r="J136" s="191"/>
      <c r="K136" s="193">
        <f t="shared" si="26"/>
        <v>0.86570130607609308</v>
      </c>
      <c r="L136" s="191"/>
    </row>
    <row r="137" spans="4:12" x14ac:dyDescent="0.2">
      <c r="D137" s="192">
        <v>7</v>
      </c>
      <c r="E137" s="191" t="str">
        <f t="shared" si="22"/>
        <v>Competitor 07</v>
      </c>
      <c r="F137" s="190">
        <f t="shared" si="23"/>
        <v>0</v>
      </c>
      <c r="G137" s="191" t="str">
        <f t="shared" si="24"/>
        <v>Model 07</v>
      </c>
      <c r="H137" s="191">
        <f t="shared" si="25"/>
        <v>0</v>
      </c>
      <c r="I137" s="191"/>
      <c r="J137" s="191"/>
      <c r="K137" s="193">
        <f t="shared" si="26"/>
        <v>0</v>
      </c>
      <c r="L137" s="191"/>
    </row>
    <row r="138" spans="4:12" x14ac:dyDescent="0.2">
      <c r="D138" s="192">
        <v>8</v>
      </c>
      <c r="E138" s="191" t="e">
        <f t="shared" si="22"/>
        <v>#N/A</v>
      </c>
      <c r="F138" s="190" t="e">
        <f t="shared" si="23"/>
        <v>#N/A</v>
      </c>
      <c r="G138" s="191" t="e">
        <f t="shared" si="24"/>
        <v>#N/A</v>
      </c>
      <c r="H138" s="191" t="e">
        <f t="shared" si="25"/>
        <v>#N/A</v>
      </c>
      <c r="I138" s="191"/>
      <c r="J138" s="191"/>
      <c r="K138" s="193" t="e">
        <f t="shared" si="26"/>
        <v>#N/A</v>
      </c>
      <c r="L138" s="191"/>
    </row>
    <row r="139" spans="4:12" x14ac:dyDescent="0.2">
      <c r="D139" s="192">
        <v>9</v>
      </c>
      <c r="E139" s="191" t="e">
        <f t="shared" si="22"/>
        <v>#N/A</v>
      </c>
      <c r="F139" s="190" t="e">
        <f t="shared" si="23"/>
        <v>#N/A</v>
      </c>
      <c r="G139" s="191" t="e">
        <f t="shared" si="24"/>
        <v>#N/A</v>
      </c>
      <c r="H139" s="191" t="e">
        <f t="shared" si="25"/>
        <v>#N/A</v>
      </c>
      <c r="I139" s="191"/>
      <c r="J139" s="191"/>
      <c r="K139" s="193" t="e">
        <f t="shared" si="26"/>
        <v>#N/A</v>
      </c>
      <c r="L139" s="191"/>
    </row>
    <row r="140" spans="4:12" x14ac:dyDescent="0.2">
      <c r="D140" s="192">
        <v>10</v>
      </c>
      <c r="E140" s="191" t="e">
        <f t="shared" si="22"/>
        <v>#N/A</v>
      </c>
      <c r="F140" s="190" t="e">
        <f t="shared" si="23"/>
        <v>#N/A</v>
      </c>
      <c r="G140" s="191" t="e">
        <f t="shared" si="24"/>
        <v>#N/A</v>
      </c>
      <c r="H140" s="191" t="e">
        <f t="shared" si="25"/>
        <v>#N/A</v>
      </c>
      <c r="I140" s="191"/>
      <c r="J140" s="191"/>
      <c r="K140" s="193" t="e">
        <f t="shared" si="26"/>
        <v>#N/A</v>
      </c>
      <c r="L140" s="191"/>
    </row>
    <row r="141" spans="4:12" x14ac:dyDescent="0.2">
      <c r="D141" s="192">
        <v>11</v>
      </c>
      <c r="E141" s="191" t="e">
        <f t="shared" si="22"/>
        <v>#N/A</v>
      </c>
      <c r="F141" s="190" t="e">
        <f t="shared" si="23"/>
        <v>#N/A</v>
      </c>
      <c r="G141" s="191" t="e">
        <f t="shared" si="24"/>
        <v>#N/A</v>
      </c>
      <c r="H141" s="191" t="e">
        <f t="shared" si="25"/>
        <v>#N/A</v>
      </c>
      <c r="I141" s="191"/>
      <c r="J141" s="191"/>
      <c r="K141" s="193" t="e">
        <f t="shared" si="26"/>
        <v>#N/A</v>
      </c>
      <c r="L141" s="191"/>
    </row>
    <row r="142" spans="4:12" x14ac:dyDescent="0.2">
      <c r="D142" s="192">
        <v>12</v>
      </c>
      <c r="E142" s="191" t="e">
        <f t="shared" si="22"/>
        <v>#N/A</v>
      </c>
      <c r="F142" s="190" t="e">
        <f t="shared" si="23"/>
        <v>#N/A</v>
      </c>
      <c r="G142" s="191" t="e">
        <f t="shared" si="24"/>
        <v>#N/A</v>
      </c>
      <c r="H142" s="191" t="e">
        <f t="shared" si="25"/>
        <v>#N/A</v>
      </c>
      <c r="I142" s="191"/>
      <c r="J142" s="191"/>
      <c r="K142" s="193" t="e">
        <f t="shared" si="26"/>
        <v>#N/A</v>
      </c>
      <c r="L142" s="191"/>
    </row>
    <row r="143" spans="4:12" x14ac:dyDescent="0.2">
      <c r="D143" s="192">
        <v>13</v>
      </c>
      <c r="E143" s="191" t="e">
        <f t="shared" si="22"/>
        <v>#N/A</v>
      </c>
      <c r="F143" s="190" t="e">
        <f t="shared" si="23"/>
        <v>#N/A</v>
      </c>
      <c r="G143" s="191" t="e">
        <f t="shared" si="24"/>
        <v>#N/A</v>
      </c>
      <c r="H143" s="191" t="e">
        <f t="shared" si="25"/>
        <v>#N/A</v>
      </c>
      <c r="I143" s="191"/>
      <c r="J143" s="191"/>
      <c r="K143" s="193" t="e">
        <f t="shared" si="26"/>
        <v>#N/A</v>
      </c>
      <c r="L143" s="191"/>
    </row>
    <row r="144" spans="4:12" x14ac:dyDescent="0.2">
      <c r="D144" s="192">
        <v>14</v>
      </c>
      <c r="E144" s="191" t="e">
        <f t="shared" si="22"/>
        <v>#N/A</v>
      </c>
      <c r="F144" s="190" t="e">
        <f t="shared" si="23"/>
        <v>#N/A</v>
      </c>
      <c r="G144" s="191" t="e">
        <f t="shared" si="24"/>
        <v>#N/A</v>
      </c>
      <c r="H144" s="191" t="e">
        <f t="shared" si="25"/>
        <v>#N/A</v>
      </c>
      <c r="I144" s="191"/>
      <c r="J144" s="191"/>
      <c r="K144" s="193" t="e">
        <f t="shared" si="26"/>
        <v>#N/A</v>
      </c>
      <c r="L144" s="191"/>
    </row>
    <row r="145" spans="4:12" x14ac:dyDescent="0.2">
      <c r="D145" s="192">
        <v>15</v>
      </c>
      <c r="E145" s="191" t="e">
        <f t="shared" si="22"/>
        <v>#N/A</v>
      </c>
      <c r="F145" s="190" t="e">
        <f t="shared" si="23"/>
        <v>#N/A</v>
      </c>
      <c r="G145" s="191" t="e">
        <f t="shared" si="24"/>
        <v>#N/A</v>
      </c>
      <c r="H145" s="191" t="e">
        <f t="shared" si="25"/>
        <v>#N/A</v>
      </c>
      <c r="I145" s="191"/>
      <c r="J145" s="191"/>
      <c r="K145" s="193" t="e">
        <f t="shared" si="26"/>
        <v>#N/A</v>
      </c>
      <c r="L145" s="191"/>
    </row>
    <row r="146" spans="4:12" x14ac:dyDescent="0.2">
      <c r="D146" s="192">
        <v>16</v>
      </c>
      <c r="E146" s="191" t="e">
        <f t="shared" si="22"/>
        <v>#N/A</v>
      </c>
      <c r="F146" s="190" t="e">
        <f t="shared" si="23"/>
        <v>#N/A</v>
      </c>
      <c r="G146" s="191" t="e">
        <f t="shared" si="24"/>
        <v>#N/A</v>
      </c>
      <c r="H146" s="191" t="e">
        <f t="shared" si="25"/>
        <v>#N/A</v>
      </c>
      <c r="I146" s="191"/>
      <c r="J146" s="191"/>
      <c r="K146" s="193" t="e">
        <f t="shared" si="26"/>
        <v>#N/A</v>
      </c>
      <c r="L146" s="191"/>
    </row>
    <row r="147" spans="4:12" x14ac:dyDescent="0.2">
      <c r="D147" s="192">
        <v>17</v>
      </c>
      <c r="E147" s="191" t="e">
        <f t="shared" si="22"/>
        <v>#N/A</v>
      </c>
      <c r="F147" s="190" t="e">
        <f t="shared" si="23"/>
        <v>#N/A</v>
      </c>
      <c r="G147" s="191" t="e">
        <f t="shared" si="24"/>
        <v>#N/A</v>
      </c>
      <c r="H147" s="191" t="e">
        <f t="shared" si="25"/>
        <v>#N/A</v>
      </c>
      <c r="I147" s="191"/>
      <c r="J147" s="191"/>
      <c r="K147" s="193" t="e">
        <f t="shared" si="26"/>
        <v>#N/A</v>
      </c>
      <c r="L147" s="191"/>
    </row>
    <row r="148" spans="4:12" x14ac:dyDescent="0.2">
      <c r="D148" s="192">
        <v>18</v>
      </c>
      <c r="E148" s="191" t="e">
        <f t="shared" si="22"/>
        <v>#N/A</v>
      </c>
      <c r="F148" s="190" t="e">
        <f t="shared" si="23"/>
        <v>#N/A</v>
      </c>
      <c r="G148" s="191" t="e">
        <f t="shared" si="24"/>
        <v>#N/A</v>
      </c>
      <c r="H148" s="191" t="e">
        <f t="shared" si="25"/>
        <v>#N/A</v>
      </c>
      <c r="I148" s="191"/>
      <c r="J148" s="191"/>
      <c r="K148" s="193" t="e">
        <f t="shared" si="26"/>
        <v>#N/A</v>
      </c>
      <c r="L148" s="191"/>
    </row>
    <row r="149" spans="4:12" x14ac:dyDescent="0.2">
      <c r="D149" s="192">
        <v>19</v>
      </c>
      <c r="E149" s="191" t="e">
        <f t="shared" si="22"/>
        <v>#N/A</v>
      </c>
      <c r="F149" s="190" t="e">
        <f t="shared" si="23"/>
        <v>#N/A</v>
      </c>
      <c r="G149" s="191" t="e">
        <f t="shared" si="24"/>
        <v>#N/A</v>
      </c>
      <c r="H149" s="191" t="e">
        <f t="shared" si="25"/>
        <v>#N/A</v>
      </c>
      <c r="I149" s="191"/>
      <c r="J149" s="191"/>
      <c r="K149" s="193" t="e">
        <f t="shared" si="26"/>
        <v>#N/A</v>
      </c>
      <c r="L149" s="191"/>
    </row>
    <row r="150" spans="4:12" x14ac:dyDescent="0.2">
      <c r="D150" s="192">
        <v>20</v>
      </c>
      <c r="E150" s="191" t="e">
        <f t="shared" si="22"/>
        <v>#N/A</v>
      </c>
      <c r="F150" s="190" t="e">
        <f t="shared" si="23"/>
        <v>#N/A</v>
      </c>
      <c r="G150" s="191" t="e">
        <f t="shared" si="24"/>
        <v>#N/A</v>
      </c>
      <c r="H150" s="191" t="e">
        <f t="shared" si="25"/>
        <v>#N/A</v>
      </c>
      <c r="I150" s="191"/>
      <c r="J150" s="191"/>
      <c r="K150" s="193" t="e">
        <f t="shared" si="26"/>
        <v>#N/A</v>
      </c>
      <c r="L150" s="191"/>
    </row>
    <row r="151" spans="4:12" x14ac:dyDescent="0.2">
      <c r="D151" s="192">
        <v>21</v>
      </c>
      <c r="E151" s="191" t="e">
        <f t="shared" si="22"/>
        <v>#N/A</v>
      </c>
      <c r="F151" s="190" t="e">
        <f t="shared" si="23"/>
        <v>#N/A</v>
      </c>
      <c r="G151" s="191" t="e">
        <f t="shared" si="24"/>
        <v>#N/A</v>
      </c>
      <c r="H151" s="191" t="e">
        <f t="shared" si="25"/>
        <v>#N/A</v>
      </c>
      <c r="I151" s="191"/>
      <c r="J151" s="191"/>
      <c r="K151" s="193" t="e">
        <f t="shared" si="26"/>
        <v>#N/A</v>
      </c>
      <c r="L151" s="191"/>
    </row>
    <row r="152" spans="4:12" x14ac:dyDescent="0.2">
      <c r="D152" s="192">
        <v>22</v>
      </c>
      <c r="E152" s="191" t="e">
        <f t="shared" si="22"/>
        <v>#N/A</v>
      </c>
      <c r="F152" s="190" t="e">
        <f t="shared" si="23"/>
        <v>#N/A</v>
      </c>
      <c r="G152" s="191" t="e">
        <f t="shared" si="24"/>
        <v>#N/A</v>
      </c>
      <c r="H152" s="191" t="e">
        <f t="shared" si="25"/>
        <v>#N/A</v>
      </c>
      <c r="I152" s="191"/>
      <c r="J152" s="191"/>
      <c r="K152" s="193" t="e">
        <f t="shared" si="26"/>
        <v>#N/A</v>
      </c>
      <c r="L152" s="191"/>
    </row>
    <row r="153" spans="4:12" x14ac:dyDescent="0.2">
      <c r="D153" s="192">
        <v>23</v>
      </c>
      <c r="E153" s="191" t="e">
        <f t="shared" si="22"/>
        <v>#N/A</v>
      </c>
      <c r="F153" s="190" t="e">
        <f t="shared" si="23"/>
        <v>#N/A</v>
      </c>
      <c r="G153" s="191" t="e">
        <f t="shared" si="24"/>
        <v>#N/A</v>
      </c>
      <c r="H153" s="191" t="e">
        <f t="shared" si="25"/>
        <v>#N/A</v>
      </c>
      <c r="I153" s="191"/>
      <c r="J153" s="191"/>
      <c r="K153" s="193" t="e">
        <f t="shared" si="26"/>
        <v>#N/A</v>
      </c>
      <c r="L153" s="191"/>
    </row>
    <row r="154" spans="4:12" x14ac:dyDescent="0.2">
      <c r="D154" s="192">
        <v>24</v>
      </c>
      <c r="E154" s="191" t="e">
        <f t="shared" si="22"/>
        <v>#N/A</v>
      </c>
      <c r="F154" s="190" t="e">
        <f t="shared" si="23"/>
        <v>#N/A</v>
      </c>
      <c r="G154" s="191" t="e">
        <f t="shared" si="24"/>
        <v>#N/A</v>
      </c>
      <c r="H154" s="191" t="e">
        <f t="shared" si="25"/>
        <v>#N/A</v>
      </c>
      <c r="I154" s="191"/>
      <c r="J154" s="191"/>
      <c r="K154" s="193" t="e">
        <f t="shared" si="26"/>
        <v>#N/A</v>
      </c>
      <c r="L154" s="191"/>
    </row>
    <row r="155" spans="4:12" x14ac:dyDescent="0.2">
      <c r="D155" s="192">
        <v>25</v>
      </c>
      <c r="E155" s="191" t="e">
        <f t="shared" si="22"/>
        <v>#N/A</v>
      </c>
      <c r="F155" s="190" t="e">
        <f t="shared" si="23"/>
        <v>#N/A</v>
      </c>
      <c r="G155" s="191" t="e">
        <f t="shared" si="24"/>
        <v>#N/A</v>
      </c>
      <c r="H155" s="191" t="e">
        <f t="shared" si="25"/>
        <v>#N/A</v>
      </c>
      <c r="I155" s="191"/>
      <c r="J155" s="191"/>
      <c r="K155" s="193" t="e">
        <f t="shared" si="26"/>
        <v>#N/A</v>
      </c>
      <c r="L155" s="191"/>
    </row>
  </sheetData>
  <sheetProtection selectLockedCells="1"/>
  <sortState xmlns:xlrd2="http://schemas.microsoft.com/office/spreadsheetml/2017/richdata2" ref="Z19:AA43">
    <sortCondition ref="AA19:AA43"/>
  </sortState>
  <mergeCells count="30">
    <mergeCell ref="D49:T62"/>
    <mergeCell ref="D48:F48"/>
    <mergeCell ref="D2:F2"/>
    <mergeCell ref="D3:T3"/>
    <mergeCell ref="D4:T4"/>
    <mergeCell ref="D5:T5"/>
    <mergeCell ref="D6:T6"/>
    <mergeCell ref="F14:I14"/>
    <mergeCell ref="J12:K12"/>
    <mergeCell ref="E16:H16"/>
    <mergeCell ref="D13:E13"/>
    <mergeCell ref="D14:E14"/>
    <mergeCell ref="D15:E15"/>
    <mergeCell ref="D7:T7"/>
    <mergeCell ref="D8:T8"/>
    <mergeCell ref="L13:T13"/>
    <mergeCell ref="D9:T9"/>
    <mergeCell ref="D10:T10"/>
    <mergeCell ref="D12:E12"/>
    <mergeCell ref="L14:T14"/>
    <mergeCell ref="J13:K13"/>
    <mergeCell ref="J14:K14"/>
    <mergeCell ref="L12:T12"/>
    <mergeCell ref="G46:I46"/>
    <mergeCell ref="Q45:R45"/>
    <mergeCell ref="L45:N45"/>
    <mergeCell ref="F15:I15"/>
    <mergeCell ref="S16:T16"/>
    <mergeCell ref="J15:K15"/>
    <mergeCell ref="L15:T15"/>
  </mergeCells>
  <phoneticPr fontId="3" type="noConversion"/>
  <conditionalFormatting sqref="T19:T43">
    <cfRule type="cellIs" dxfId="151" priority="2" stopIfTrue="1" operator="between">
      <formula>1</formula>
      <formula>3</formula>
    </cfRule>
  </conditionalFormatting>
  <conditionalFormatting sqref="P19:P43 L19:N43">
    <cfRule type="cellIs" dxfId="150" priority="1" stopIfTrue="1" operator="between">
      <formula>1</formula>
      <formula>3</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877"/>
  <sheetViews>
    <sheetView tabSelected="1" topLeftCell="A38" zoomScale="80" zoomScaleNormal="80" workbookViewId="0">
      <selection activeCell="AU17" sqref="AU17"/>
    </sheetView>
  </sheetViews>
  <sheetFormatPr defaultColWidth="9.140625" defaultRowHeight="12.75" x14ac:dyDescent="0.2"/>
  <cols>
    <col min="1" max="2" width="3.7109375" customWidth="1"/>
    <col min="3" max="3" width="3.140625" bestFit="1" customWidth="1"/>
    <col min="4" max="4" width="19.7109375" bestFit="1" customWidth="1"/>
    <col min="5" max="5" width="35.28515625" bestFit="1" customWidth="1"/>
    <col min="6" max="6" width="5.7109375" customWidth="1"/>
    <col min="7" max="10" width="8.7109375" customWidth="1"/>
    <col min="11" max="11" width="1.7109375" customWidth="1"/>
    <col min="12" max="12" width="10.7109375" customWidth="1"/>
    <col min="13" max="13" width="5.7109375" customWidth="1"/>
    <col min="14" max="14" width="3.5703125" bestFit="1" customWidth="1"/>
    <col min="15" max="15" width="19.7109375" bestFit="1" customWidth="1"/>
    <col min="16" max="16" width="35.28515625" bestFit="1" customWidth="1"/>
    <col min="17" max="17" width="5.7109375" customWidth="1"/>
    <col min="18" max="21" width="8.7109375" customWidth="1"/>
    <col min="22" max="22" width="1.7109375" customWidth="1"/>
    <col min="23" max="23" width="10.7109375" customWidth="1"/>
    <col min="24" max="24" width="5.7109375" customWidth="1"/>
    <col min="25" max="25" width="3.5703125" bestFit="1" customWidth="1"/>
    <col min="26" max="26" width="19.7109375" bestFit="1" customWidth="1"/>
    <col min="27" max="27" width="35.28515625" bestFit="1" customWidth="1"/>
    <col min="28" max="28" width="5.7109375" customWidth="1"/>
    <col min="29" max="32" width="8.7109375" customWidth="1"/>
    <col min="33" max="33" width="1.7109375" customWidth="1"/>
    <col min="34" max="35" width="10.7109375" customWidth="1"/>
    <col min="36" max="36" width="5.7109375" customWidth="1"/>
    <col min="37" max="37" width="11.42578125" customWidth="1"/>
    <col min="38" max="39" width="11.7109375" customWidth="1"/>
    <col min="42" max="42" width="1.7109375" customWidth="1"/>
    <col min="43" max="43" width="26.5703125" customWidth="1"/>
    <col min="44" max="44" width="8" customWidth="1"/>
    <col min="45" max="45" width="5.7109375" customWidth="1"/>
    <col min="47" max="47" width="10.7109375" bestFit="1" customWidth="1"/>
    <col min="49" max="49" width="9.140625" customWidth="1"/>
    <col min="51" max="51" width="9.140625" customWidth="1"/>
  </cols>
  <sheetData>
    <row r="1" spans="2:53" ht="13.5" thickBot="1" x14ac:dyDescent="0.25"/>
    <row r="2" spans="2:53" ht="54" customHeight="1" thickBot="1" x14ac:dyDescent="0.6">
      <c r="B2" s="184"/>
      <c r="C2" s="185"/>
      <c r="D2" s="185"/>
      <c r="E2" s="185"/>
      <c r="F2" s="185"/>
      <c r="G2" s="185"/>
      <c r="H2" s="185"/>
      <c r="I2" s="185"/>
      <c r="J2" s="185"/>
      <c r="K2" s="185"/>
      <c r="L2" s="185"/>
      <c r="M2" s="185"/>
      <c r="N2" s="185"/>
      <c r="O2" s="185"/>
      <c r="P2" s="185"/>
      <c r="Q2" s="186" t="str">
        <f>'CompetitorList &amp; ResultsSummary'!F12</f>
        <v>BMFA Sunday Comp</v>
      </c>
      <c r="R2" s="186"/>
      <c r="S2" s="186"/>
      <c r="T2" s="186"/>
      <c r="U2" s="186"/>
      <c r="V2" s="186"/>
      <c r="W2" s="186"/>
      <c r="X2" s="186"/>
      <c r="Y2" s="186"/>
      <c r="Z2" s="186"/>
      <c r="AA2" s="186"/>
      <c r="AB2" s="186"/>
      <c r="AC2" s="186"/>
      <c r="AD2" s="186"/>
      <c r="AE2" s="186"/>
      <c r="AF2" s="186"/>
      <c r="AG2" s="186"/>
      <c r="AH2" s="186"/>
      <c r="AI2" s="186"/>
      <c r="AJ2" s="186"/>
      <c r="AK2" s="186"/>
      <c r="AL2" s="186"/>
      <c r="AM2" s="186"/>
      <c r="AN2" s="245">
        <f>'CompetitorList &amp; ResultsSummary'!F13</f>
        <v>44836</v>
      </c>
      <c r="AO2" s="245"/>
      <c r="AP2" s="245"/>
      <c r="AQ2" s="245"/>
      <c r="AR2" s="245"/>
      <c r="AS2" s="246"/>
      <c r="AU2" s="114"/>
    </row>
    <row r="3" spans="2:53" ht="18.75" thickBot="1" x14ac:dyDescent="0.3">
      <c r="D3" s="63"/>
      <c r="E3" s="63"/>
      <c r="F3" s="64"/>
      <c r="G3" s="64"/>
      <c r="H3" s="64"/>
      <c r="I3" s="64"/>
      <c r="J3" s="64"/>
      <c r="O3" s="7"/>
      <c r="P3" s="7"/>
      <c r="Q3" s="3"/>
      <c r="R3" s="3"/>
      <c r="S3" s="3"/>
      <c r="T3" s="3"/>
      <c r="U3" s="3"/>
      <c r="Z3" s="7"/>
      <c r="AA3" s="7"/>
      <c r="AB3" s="3"/>
      <c r="AC3" s="3"/>
      <c r="AD3" s="3"/>
      <c r="AE3" s="3"/>
      <c r="AF3" s="3"/>
      <c r="AU3" s="114"/>
      <c r="AY3" s="73"/>
    </row>
    <row r="4" spans="2:53" ht="18" customHeight="1" thickBot="1" x14ac:dyDescent="0.3">
      <c r="B4" s="65"/>
      <c r="C4" s="66"/>
      <c r="D4" s="66"/>
      <c r="E4" s="66"/>
      <c r="F4" s="67"/>
      <c r="G4" s="67"/>
      <c r="H4" s="67"/>
      <c r="I4" s="67"/>
      <c r="J4" s="67"/>
      <c r="K4" s="66"/>
      <c r="L4" s="66"/>
      <c r="M4" s="66"/>
      <c r="N4" s="66"/>
      <c r="O4" s="80"/>
      <c r="P4" s="80"/>
      <c r="Q4" s="68"/>
      <c r="R4" s="68"/>
      <c r="S4" s="68"/>
      <c r="T4" s="68"/>
      <c r="U4" s="68"/>
      <c r="V4" s="66"/>
      <c r="W4" s="66"/>
      <c r="X4" s="66"/>
      <c r="Y4" s="66"/>
      <c r="Z4" s="80"/>
      <c r="AA4" s="80"/>
      <c r="AB4" s="68"/>
      <c r="AC4" s="68"/>
      <c r="AD4" s="68"/>
      <c r="AE4" s="68"/>
      <c r="AF4" s="68"/>
      <c r="AG4" s="66"/>
      <c r="AH4" s="66"/>
      <c r="AI4" s="66"/>
      <c r="AJ4" s="66"/>
      <c r="AK4" s="66"/>
      <c r="AL4" s="66"/>
      <c r="AM4" s="66"/>
      <c r="AN4" s="66"/>
      <c r="AO4" s="66"/>
      <c r="AP4" s="66"/>
      <c r="AQ4" s="66"/>
      <c r="AR4" s="66"/>
      <c r="AS4" s="69"/>
      <c r="AY4" s="73"/>
    </row>
    <row r="5" spans="2:53" ht="18" customHeight="1" thickBot="1" x14ac:dyDescent="0.3">
      <c r="B5" s="36"/>
      <c r="C5" s="264" t="s">
        <v>77</v>
      </c>
      <c r="D5" s="265"/>
      <c r="E5" s="266" t="str">
        <f>'CompetitorList &amp; ResultsSummary'!D19</f>
        <v>Martin Fardell</v>
      </c>
      <c r="F5" s="266"/>
      <c r="G5" s="266"/>
      <c r="H5" s="266"/>
      <c r="I5" s="266"/>
      <c r="J5" s="266"/>
      <c r="K5" s="265" t="s">
        <v>78</v>
      </c>
      <c r="L5" s="265"/>
      <c r="M5" s="266" t="str">
        <f>'CompetitorList &amp; ResultsSummary'!F19</f>
        <v>Baffin</v>
      </c>
      <c r="N5" s="266"/>
      <c r="O5" s="266"/>
      <c r="P5" s="266"/>
      <c r="Q5" s="266"/>
      <c r="R5" s="266"/>
      <c r="S5" s="266"/>
      <c r="T5" s="113"/>
      <c r="U5" s="113"/>
      <c r="V5" s="97"/>
      <c r="W5" s="97"/>
      <c r="X5" s="97"/>
      <c r="Y5" s="97"/>
      <c r="Z5" s="97"/>
      <c r="AA5" s="97"/>
      <c r="AB5" s="97"/>
      <c r="AC5" s="97"/>
      <c r="AD5" s="97"/>
      <c r="AE5" s="113"/>
      <c r="AF5" s="113"/>
      <c r="AG5" s="97"/>
      <c r="AH5" s="97"/>
      <c r="AI5" s="97"/>
      <c r="AJ5" s="97"/>
      <c r="AK5" s="267"/>
      <c r="AL5" s="267"/>
      <c r="AM5" s="267"/>
      <c r="AN5" s="267"/>
      <c r="AO5" s="267"/>
      <c r="AP5" s="267"/>
      <c r="AQ5" s="267"/>
      <c r="AR5" s="268"/>
      <c r="AS5" s="70"/>
    </row>
    <row r="6" spans="2:53" ht="18" customHeight="1" thickBot="1" x14ac:dyDescent="0.25">
      <c r="B6" s="36"/>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70"/>
    </row>
    <row r="7" spans="2:53" ht="16.5" thickBot="1" x14ac:dyDescent="0.3">
      <c r="B7" s="36"/>
      <c r="C7" s="252" t="str">
        <f>E5</f>
        <v>Martin Fardell</v>
      </c>
      <c r="D7" s="253"/>
      <c r="E7" s="253"/>
      <c r="F7" s="253"/>
      <c r="G7" s="253" t="s">
        <v>16</v>
      </c>
      <c r="H7" s="253"/>
      <c r="I7" s="253"/>
      <c r="J7" s="253"/>
      <c r="K7" s="253"/>
      <c r="L7" s="254"/>
      <c r="M7" s="71"/>
      <c r="N7" s="252" t="str">
        <f>E5</f>
        <v>Martin Fardell</v>
      </c>
      <c r="O7" s="253"/>
      <c r="P7" s="253"/>
      <c r="Q7" s="253"/>
      <c r="R7" s="253" t="s">
        <v>20</v>
      </c>
      <c r="S7" s="253"/>
      <c r="T7" s="253"/>
      <c r="U7" s="253"/>
      <c r="V7" s="253"/>
      <c r="W7" s="254"/>
      <c r="X7" s="71"/>
      <c r="Y7" s="252" t="str">
        <f>E5</f>
        <v>Martin Fardell</v>
      </c>
      <c r="Z7" s="253"/>
      <c r="AA7" s="253"/>
      <c r="AB7" s="253"/>
      <c r="AC7" s="253" t="s">
        <v>21</v>
      </c>
      <c r="AD7" s="253"/>
      <c r="AE7" s="253"/>
      <c r="AF7" s="253"/>
      <c r="AG7" s="253"/>
      <c r="AH7" s="254"/>
      <c r="AI7" s="71"/>
      <c r="AJ7" s="71"/>
      <c r="AK7" s="256" t="str">
        <f>E5</f>
        <v>Martin Fardell</v>
      </c>
      <c r="AL7" s="257"/>
      <c r="AM7" s="257"/>
      <c r="AN7" s="80"/>
      <c r="AO7" s="80"/>
      <c r="AP7" s="258" t="s">
        <v>79</v>
      </c>
      <c r="AQ7" s="259"/>
      <c r="AR7" s="260"/>
      <c r="AS7" s="70"/>
    </row>
    <row r="8" spans="2:53" x14ac:dyDescent="0.2">
      <c r="B8" s="36"/>
      <c r="C8" s="271"/>
      <c r="D8" s="272"/>
      <c r="E8" s="272"/>
      <c r="F8" s="270"/>
      <c r="G8" s="269" t="s">
        <v>80</v>
      </c>
      <c r="H8" s="270"/>
      <c r="I8" s="269" t="s">
        <v>81</v>
      </c>
      <c r="J8" s="270"/>
      <c r="K8" s="104"/>
      <c r="L8" s="8" t="s">
        <v>11</v>
      </c>
      <c r="M8" s="49"/>
      <c r="N8" s="255"/>
      <c r="O8" s="251"/>
      <c r="P8" s="251"/>
      <c r="Q8" s="251"/>
      <c r="R8" s="251" t="s">
        <v>80</v>
      </c>
      <c r="S8" s="251"/>
      <c r="T8" s="251" t="s">
        <v>81</v>
      </c>
      <c r="U8" s="251"/>
      <c r="V8" s="104"/>
      <c r="W8" s="8" t="s">
        <v>11</v>
      </c>
      <c r="X8" s="49"/>
      <c r="Y8" s="255"/>
      <c r="Z8" s="251"/>
      <c r="AA8" s="251"/>
      <c r="AB8" s="251"/>
      <c r="AC8" s="251" t="s">
        <v>80</v>
      </c>
      <c r="AD8" s="251"/>
      <c r="AE8" s="251" t="s">
        <v>81</v>
      </c>
      <c r="AF8" s="251"/>
      <c r="AG8" s="104"/>
      <c r="AH8" s="8" t="s">
        <v>11</v>
      </c>
      <c r="AI8" s="49"/>
      <c r="AJ8" s="49"/>
      <c r="AK8" s="261"/>
      <c r="AL8" s="262"/>
      <c r="AM8" s="262"/>
      <c r="AN8" s="262"/>
      <c r="AO8" s="262"/>
      <c r="AP8" s="262"/>
      <c r="AQ8" s="262"/>
      <c r="AR8" s="263"/>
      <c r="AS8" s="70"/>
    </row>
    <row r="9" spans="2:53" x14ac:dyDescent="0.2">
      <c r="B9" s="36"/>
      <c r="C9" s="36"/>
      <c r="D9" s="247" t="s">
        <v>82</v>
      </c>
      <c r="E9" s="248"/>
      <c r="F9" s="9" t="s">
        <v>83</v>
      </c>
      <c r="G9" s="104" t="s">
        <v>84</v>
      </c>
      <c r="H9" s="104" t="s">
        <v>26</v>
      </c>
      <c r="I9" s="104" t="s">
        <v>84</v>
      </c>
      <c r="J9" s="104" t="s">
        <v>26</v>
      </c>
      <c r="K9" s="10"/>
      <c r="L9" s="8" t="s">
        <v>26</v>
      </c>
      <c r="M9" s="49"/>
      <c r="N9" s="36"/>
      <c r="O9" s="247" t="s">
        <v>82</v>
      </c>
      <c r="P9" s="248"/>
      <c r="Q9" s="9" t="s">
        <v>83</v>
      </c>
      <c r="R9" s="104" t="s">
        <v>84</v>
      </c>
      <c r="S9" s="104" t="s">
        <v>26</v>
      </c>
      <c r="T9" s="104" t="s">
        <v>84</v>
      </c>
      <c r="U9" s="104" t="s">
        <v>26</v>
      </c>
      <c r="V9" s="10"/>
      <c r="W9" s="8" t="s">
        <v>26</v>
      </c>
      <c r="X9" s="49"/>
      <c r="Y9" s="36"/>
      <c r="Z9" s="247" t="s">
        <v>82</v>
      </c>
      <c r="AA9" s="248"/>
      <c r="AB9" s="9" t="s">
        <v>83</v>
      </c>
      <c r="AC9" s="104" t="s">
        <v>84</v>
      </c>
      <c r="AD9" s="104" t="s">
        <v>26</v>
      </c>
      <c r="AE9" s="104" t="s">
        <v>84</v>
      </c>
      <c r="AF9" s="104" t="s">
        <v>26</v>
      </c>
      <c r="AG9" s="10"/>
      <c r="AH9" s="8" t="s">
        <v>26</v>
      </c>
      <c r="AI9" s="49"/>
      <c r="AJ9" s="49"/>
      <c r="AK9" s="11"/>
      <c r="AL9" s="12" t="s">
        <v>16</v>
      </c>
      <c r="AM9" s="12" t="s">
        <v>20</v>
      </c>
      <c r="AN9" s="12" t="s">
        <v>21</v>
      </c>
      <c r="AO9" s="49"/>
      <c r="AP9" s="13"/>
      <c r="AQ9" s="179" t="s">
        <v>85</v>
      </c>
      <c r="AR9" s="180">
        <f>AL10+AM10+AN10-AN12</f>
        <v>3410</v>
      </c>
      <c r="AS9" s="70"/>
      <c r="AU9" s="115"/>
      <c r="BA9" s="102"/>
    </row>
    <row r="10" spans="2:53" x14ac:dyDescent="0.2">
      <c r="B10" s="36"/>
      <c r="C10" s="16">
        <v>1</v>
      </c>
      <c r="D10" s="17" t="s">
        <v>86</v>
      </c>
      <c r="E10" s="106"/>
      <c r="F10" s="18">
        <v>11</v>
      </c>
      <c r="G10" s="76">
        <v>8</v>
      </c>
      <c r="H10" s="19">
        <f>SUM(G10*F10)</f>
        <v>88</v>
      </c>
      <c r="I10" s="76">
        <v>9.5</v>
      </c>
      <c r="J10" s="19">
        <f>SUM(I10*F10)</f>
        <v>104.5</v>
      </c>
      <c r="K10" s="20"/>
      <c r="L10" s="21">
        <f>SUM(H10+J10)</f>
        <v>192.5</v>
      </c>
      <c r="M10" s="13"/>
      <c r="N10" s="16">
        <v>1</v>
      </c>
      <c r="O10" s="17" t="s">
        <v>86</v>
      </c>
      <c r="P10" s="106"/>
      <c r="Q10" s="18">
        <v>11</v>
      </c>
      <c r="R10" s="76">
        <v>7.5</v>
      </c>
      <c r="S10" s="19">
        <f>SUM(R10*Q10)</f>
        <v>82.5</v>
      </c>
      <c r="T10" s="76">
        <v>9.5</v>
      </c>
      <c r="U10" s="19">
        <f>SUM(T10*Q10)</f>
        <v>104.5</v>
      </c>
      <c r="V10" s="20"/>
      <c r="W10" s="21">
        <f>SUM(S10+U10)</f>
        <v>187</v>
      </c>
      <c r="X10" s="176"/>
      <c r="Y10" s="16">
        <v>1</v>
      </c>
      <c r="Z10" s="17" t="s">
        <v>86</v>
      </c>
      <c r="AA10" s="106"/>
      <c r="AB10" s="18">
        <v>11</v>
      </c>
      <c r="AC10" s="76">
        <v>8.5</v>
      </c>
      <c r="AD10" s="19">
        <f>SUM(AC10*AB10)</f>
        <v>93.5</v>
      </c>
      <c r="AE10" s="76">
        <v>8.5</v>
      </c>
      <c r="AF10" s="19">
        <f>SUM(AE10*AB10)</f>
        <v>93.5</v>
      </c>
      <c r="AG10" s="20"/>
      <c r="AH10" s="21">
        <f>SUM(AD10+AF10)</f>
        <v>187</v>
      </c>
      <c r="AI10" s="176"/>
      <c r="AJ10" s="13"/>
      <c r="AK10" s="25"/>
      <c r="AL10" s="179">
        <f>SUM(L36)</f>
        <v>1682</v>
      </c>
      <c r="AM10" s="179">
        <f>SUM(W36)</f>
        <v>1521.5</v>
      </c>
      <c r="AN10" s="179">
        <f>SUM(AH36)</f>
        <v>1728</v>
      </c>
      <c r="AO10" s="23"/>
      <c r="AP10" s="13"/>
      <c r="AQ10" s="100"/>
      <c r="AR10" s="15"/>
      <c r="AS10" s="70"/>
      <c r="AY10" s="73"/>
    </row>
    <row r="11" spans="2:53" x14ac:dyDescent="0.2">
      <c r="B11" s="36"/>
      <c r="C11" s="27">
        <v>2</v>
      </c>
      <c r="D11" s="77" t="s">
        <v>87</v>
      </c>
      <c r="E11" s="28" t="s">
        <v>92</v>
      </c>
      <c r="F11" s="29">
        <v>7</v>
      </c>
      <c r="G11" s="76">
        <v>7.5</v>
      </c>
      <c r="H11" s="26">
        <f>SUM(G11*F11)</f>
        <v>52.5</v>
      </c>
      <c r="I11" s="76">
        <v>8.5</v>
      </c>
      <c r="J11" s="30">
        <f>SUM(I11*F11)</f>
        <v>59.5</v>
      </c>
      <c r="K11" s="31"/>
      <c r="L11" s="32">
        <f>SUM(H11+J11)</f>
        <v>112</v>
      </c>
      <c r="M11" s="13"/>
      <c r="N11" s="27">
        <v>2</v>
      </c>
      <c r="O11" s="77" t="s">
        <v>87</v>
      </c>
      <c r="P11" s="28" t="s">
        <v>92</v>
      </c>
      <c r="Q11" s="29">
        <v>7</v>
      </c>
      <c r="R11" s="76">
        <v>8.5</v>
      </c>
      <c r="S11" s="26">
        <f>SUM(R11*Q11)</f>
        <v>59.5</v>
      </c>
      <c r="T11" s="76">
        <v>8.5</v>
      </c>
      <c r="U11" s="30">
        <f>SUM(T11*Q11)</f>
        <v>59.5</v>
      </c>
      <c r="V11" s="31"/>
      <c r="W11" s="32">
        <f>SUM(S11+U11)</f>
        <v>119</v>
      </c>
      <c r="X11" s="23"/>
      <c r="Y11" s="27">
        <v>2</v>
      </c>
      <c r="Z11" s="77" t="s">
        <v>87</v>
      </c>
      <c r="AA11" s="28" t="s">
        <v>92</v>
      </c>
      <c r="AB11" s="29">
        <v>7</v>
      </c>
      <c r="AC11" s="76">
        <v>9</v>
      </c>
      <c r="AD11" s="26">
        <f>SUM(AC11*AB11)</f>
        <v>63</v>
      </c>
      <c r="AE11" s="76">
        <v>9</v>
      </c>
      <c r="AF11" s="30">
        <f>SUM(AE11*AB11)</f>
        <v>63</v>
      </c>
      <c r="AG11" s="31"/>
      <c r="AH11" s="32">
        <f>SUM(AD11+AF11)</f>
        <v>126</v>
      </c>
      <c r="AI11" s="23"/>
      <c r="AJ11" s="13"/>
      <c r="AK11" s="36"/>
      <c r="AL11" s="23"/>
      <c r="AM11" s="23"/>
      <c r="AN11" s="23"/>
      <c r="AO11" s="23"/>
      <c r="AP11" s="13"/>
      <c r="AQ11" s="14"/>
      <c r="AR11" s="15"/>
      <c r="AS11" s="70"/>
      <c r="AY11" s="73"/>
    </row>
    <row r="12" spans="2:53" x14ac:dyDescent="0.2">
      <c r="B12" s="36"/>
      <c r="C12" s="25">
        <v>3</v>
      </c>
      <c r="D12" s="17" t="s">
        <v>88</v>
      </c>
      <c r="E12" s="28" t="s">
        <v>126</v>
      </c>
      <c r="F12" s="29">
        <v>7</v>
      </c>
      <c r="G12" s="76">
        <v>8.5</v>
      </c>
      <c r="H12" s="26">
        <f>SUM(G12*F12)</f>
        <v>59.5</v>
      </c>
      <c r="I12" s="76">
        <v>9.5</v>
      </c>
      <c r="J12" s="26">
        <f>SUM(I12*F12)</f>
        <v>66.5</v>
      </c>
      <c r="K12" s="34"/>
      <c r="L12" s="35">
        <f>SUM(H12+J12)</f>
        <v>126</v>
      </c>
      <c r="M12" s="13"/>
      <c r="N12" s="25">
        <v>3</v>
      </c>
      <c r="O12" s="17" t="s">
        <v>88</v>
      </c>
      <c r="P12" s="28" t="s">
        <v>126</v>
      </c>
      <c r="Q12" s="29">
        <v>7</v>
      </c>
      <c r="R12" s="76">
        <v>8.5</v>
      </c>
      <c r="S12" s="26">
        <f>SUM(R12*Q12)</f>
        <v>59.5</v>
      </c>
      <c r="T12" s="76">
        <v>8.5</v>
      </c>
      <c r="U12" s="26">
        <f>SUM(T12*Q12)</f>
        <v>59.5</v>
      </c>
      <c r="V12" s="34"/>
      <c r="W12" s="35">
        <f>SUM(S12+U12)</f>
        <v>119</v>
      </c>
      <c r="X12" s="23"/>
      <c r="Y12" s="25">
        <v>3</v>
      </c>
      <c r="Z12" s="17" t="s">
        <v>88</v>
      </c>
      <c r="AA12" s="28" t="s">
        <v>126</v>
      </c>
      <c r="AB12" s="29">
        <v>7</v>
      </c>
      <c r="AC12" s="76">
        <v>8.5</v>
      </c>
      <c r="AD12" s="26">
        <f>SUM(AC12*AB12)</f>
        <v>59.5</v>
      </c>
      <c r="AE12" s="76">
        <v>8</v>
      </c>
      <c r="AF12" s="26">
        <f>SUM(AE12*AB12)</f>
        <v>56</v>
      </c>
      <c r="AG12" s="34"/>
      <c r="AH12" s="35">
        <f>SUM(AD12+AF12)</f>
        <v>115.5</v>
      </c>
      <c r="AI12" s="23"/>
      <c r="AJ12" s="13"/>
      <c r="AK12" s="16" t="s">
        <v>89</v>
      </c>
      <c r="AL12" s="178">
        <f>MAX(AL10:AN10)</f>
        <v>1728</v>
      </c>
      <c r="AM12" s="34" t="s">
        <v>90</v>
      </c>
      <c r="AN12" s="179">
        <f>MIN(AL10:AN10)</f>
        <v>1521.5</v>
      </c>
      <c r="AO12" s="23"/>
      <c r="AP12" s="13"/>
      <c r="AQ12" s="14"/>
      <c r="AR12" s="15"/>
      <c r="AS12" s="70"/>
      <c r="AY12" s="73"/>
    </row>
    <row r="13" spans="2:53" x14ac:dyDescent="0.2">
      <c r="B13" s="36"/>
      <c r="C13" s="27">
        <v>4</v>
      </c>
      <c r="D13" s="77" t="s">
        <v>91</v>
      </c>
      <c r="E13" s="28" t="s">
        <v>119</v>
      </c>
      <c r="F13" s="29">
        <v>7</v>
      </c>
      <c r="G13" s="76">
        <v>7</v>
      </c>
      <c r="H13" s="26">
        <f t="shared" ref="H13:H18" si="0">SUM(G13*F13)</f>
        <v>49</v>
      </c>
      <c r="I13" s="76">
        <v>7</v>
      </c>
      <c r="J13" s="26">
        <f t="shared" ref="J13:J18" si="1">SUM(I13*F13)</f>
        <v>49</v>
      </c>
      <c r="K13" s="37"/>
      <c r="L13" s="35">
        <f t="shared" ref="L13:L18" si="2">SUM(H13+J13)</f>
        <v>98</v>
      </c>
      <c r="M13" s="13"/>
      <c r="N13" s="27">
        <v>4</v>
      </c>
      <c r="O13" s="77" t="s">
        <v>91</v>
      </c>
      <c r="P13" s="28" t="s">
        <v>119</v>
      </c>
      <c r="Q13" s="29">
        <v>7</v>
      </c>
      <c r="R13" s="76">
        <v>8</v>
      </c>
      <c r="S13" s="26">
        <f t="shared" ref="S13:S18" si="3">SUM(R13*Q13)</f>
        <v>56</v>
      </c>
      <c r="T13" s="76">
        <v>8.5</v>
      </c>
      <c r="U13" s="26">
        <f t="shared" ref="U13:U18" si="4">SUM(T13*Q13)</f>
        <v>59.5</v>
      </c>
      <c r="V13" s="37"/>
      <c r="W13" s="35">
        <f t="shared" ref="W13:W18" si="5">SUM(S13+U13)</f>
        <v>115.5</v>
      </c>
      <c r="X13" s="23"/>
      <c r="Y13" s="27">
        <v>4</v>
      </c>
      <c r="Z13" s="77" t="s">
        <v>91</v>
      </c>
      <c r="AA13" s="28" t="s">
        <v>119</v>
      </c>
      <c r="AB13" s="29">
        <v>7</v>
      </c>
      <c r="AC13" s="76">
        <v>8</v>
      </c>
      <c r="AD13" s="26">
        <f t="shared" ref="AD13:AD18" si="6">SUM(AC13*AB13)</f>
        <v>56</v>
      </c>
      <c r="AE13" s="76">
        <v>8.5</v>
      </c>
      <c r="AF13" s="26">
        <f t="shared" ref="AF13:AF18" si="7">SUM(AE13*AB13)</f>
        <v>59.5</v>
      </c>
      <c r="AG13" s="37"/>
      <c r="AH13" s="35">
        <f t="shared" ref="AH13:AH18" si="8">SUM(AD13+AF13)</f>
        <v>115.5</v>
      </c>
      <c r="AI13" s="23"/>
      <c r="AJ13" s="13"/>
      <c r="AK13" s="177"/>
      <c r="AL13" s="100"/>
      <c r="AM13" s="13"/>
      <c r="AN13" s="13"/>
      <c r="AO13" s="13"/>
      <c r="AP13" s="13"/>
      <c r="AQ13" s="14"/>
      <c r="AR13" s="15"/>
      <c r="AS13" s="70"/>
      <c r="AY13" s="73"/>
    </row>
    <row r="14" spans="2:53" x14ac:dyDescent="0.2">
      <c r="B14" s="36"/>
      <c r="C14" s="27">
        <v>5</v>
      </c>
      <c r="D14" s="77" t="s">
        <v>93</v>
      </c>
      <c r="E14" s="28" t="s">
        <v>120</v>
      </c>
      <c r="F14" s="29">
        <v>7</v>
      </c>
      <c r="G14" s="76">
        <v>8</v>
      </c>
      <c r="H14" s="26">
        <f t="shared" si="0"/>
        <v>56</v>
      </c>
      <c r="I14" s="76">
        <v>7.5</v>
      </c>
      <c r="J14" s="26">
        <f t="shared" si="1"/>
        <v>52.5</v>
      </c>
      <c r="K14" s="37"/>
      <c r="L14" s="35">
        <f t="shared" si="2"/>
        <v>108.5</v>
      </c>
      <c r="M14" s="13"/>
      <c r="N14" s="27">
        <v>5</v>
      </c>
      <c r="O14" s="77" t="s">
        <v>93</v>
      </c>
      <c r="P14" s="28" t="s">
        <v>120</v>
      </c>
      <c r="Q14" s="29">
        <v>7</v>
      </c>
      <c r="R14" s="76">
        <v>8.5</v>
      </c>
      <c r="S14" s="26">
        <f t="shared" si="3"/>
        <v>59.5</v>
      </c>
      <c r="T14" s="76">
        <v>7.5</v>
      </c>
      <c r="U14" s="26">
        <f t="shared" si="4"/>
        <v>52.5</v>
      </c>
      <c r="V14" s="37"/>
      <c r="W14" s="35">
        <f t="shared" si="5"/>
        <v>112</v>
      </c>
      <c r="X14" s="23"/>
      <c r="Y14" s="27">
        <v>5</v>
      </c>
      <c r="Z14" s="77" t="s">
        <v>93</v>
      </c>
      <c r="AA14" s="28" t="s">
        <v>120</v>
      </c>
      <c r="AB14" s="29">
        <v>7</v>
      </c>
      <c r="AC14" s="76">
        <v>9</v>
      </c>
      <c r="AD14" s="26">
        <f t="shared" si="6"/>
        <v>63</v>
      </c>
      <c r="AE14" s="76">
        <v>8.5</v>
      </c>
      <c r="AF14" s="26">
        <f t="shared" si="7"/>
        <v>59.5</v>
      </c>
      <c r="AG14" s="37"/>
      <c r="AH14" s="35">
        <f t="shared" si="8"/>
        <v>122.5</v>
      </c>
      <c r="AI14" s="23"/>
      <c r="AJ14" s="13"/>
      <c r="AK14" s="177"/>
      <c r="AL14" s="100"/>
      <c r="AM14" s="13"/>
      <c r="AN14" s="13"/>
      <c r="AO14" s="13"/>
      <c r="AP14" s="13"/>
      <c r="AQ14" s="14"/>
      <c r="AR14" s="15"/>
      <c r="AS14" s="70"/>
      <c r="AY14" s="73"/>
    </row>
    <row r="15" spans="2:53" x14ac:dyDescent="0.2">
      <c r="B15" s="36"/>
      <c r="C15" s="27">
        <v>6</v>
      </c>
      <c r="D15" s="17" t="s">
        <v>94</v>
      </c>
      <c r="E15" s="28" t="s">
        <v>128</v>
      </c>
      <c r="F15" s="29">
        <v>7</v>
      </c>
      <c r="G15" s="76">
        <v>9</v>
      </c>
      <c r="H15" s="26">
        <f t="shared" si="0"/>
        <v>63</v>
      </c>
      <c r="I15" s="76">
        <v>8</v>
      </c>
      <c r="J15" s="26">
        <f t="shared" si="1"/>
        <v>56</v>
      </c>
      <c r="K15" s="37"/>
      <c r="L15" s="35">
        <f t="shared" si="2"/>
        <v>119</v>
      </c>
      <c r="M15" s="13"/>
      <c r="N15" s="27">
        <v>6</v>
      </c>
      <c r="O15" s="17" t="s">
        <v>94</v>
      </c>
      <c r="P15" s="28" t="s">
        <v>128</v>
      </c>
      <c r="Q15" s="29">
        <v>7</v>
      </c>
      <c r="R15" s="76">
        <v>7.5</v>
      </c>
      <c r="S15" s="26">
        <f t="shared" si="3"/>
        <v>52.5</v>
      </c>
      <c r="T15" s="76">
        <v>7</v>
      </c>
      <c r="U15" s="26">
        <f t="shared" si="4"/>
        <v>49</v>
      </c>
      <c r="V15" s="37"/>
      <c r="W15" s="35">
        <f t="shared" si="5"/>
        <v>101.5</v>
      </c>
      <c r="X15" s="23"/>
      <c r="Y15" s="27">
        <v>6</v>
      </c>
      <c r="Z15" s="17" t="s">
        <v>94</v>
      </c>
      <c r="AA15" s="28" t="s">
        <v>128</v>
      </c>
      <c r="AB15" s="29">
        <v>7</v>
      </c>
      <c r="AC15" s="76">
        <v>8</v>
      </c>
      <c r="AD15" s="26">
        <f t="shared" si="6"/>
        <v>56</v>
      </c>
      <c r="AE15" s="76">
        <v>9</v>
      </c>
      <c r="AF15" s="26">
        <f t="shared" si="7"/>
        <v>63</v>
      </c>
      <c r="AG15" s="37"/>
      <c r="AH15" s="35">
        <f t="shared" si="8"/>
        <v>119</v>
      </c>
      <c r="AI15" s="23"/>
      <c r="AJ15" s="13"/>
      <c r="AK15" s="36"/>
      <c r="AL15" s="13"/>
      <c r="AM15" s="13"/>
      <c r="AN15" s="13"/>
      <c r="AO15" s="13"/>
      <c r="AP15" s="13"/>
      <c r="AQ15" s="14"/>
      <c r="AR15" s="15"/>
      <c r="AS15" s="70"/>
      <c r="AY15" s="73"/>
    </row>
    <row r="16" spans="2:53" ht="13.5" thickBot="1" x14ac:dyDescent="0.25">
      <c r="B16" s="36"/>
      <c r="C16" s="27">
        <v>7</v>
      </c>
      <c r="D16" s="77" t="s">
        <v>95</v>
      </c>
      <c r="E16" s="28" t="s">
        <v>140</v>
      </c>
      <c r="F16" s="29">
        <v>7</v>
      </c>
      <c r="G16" s="76">
        <v>8</v>
      </c>
      <c r="H16" s="26">
        <f t="shared" si="0"/>
        <v>56</v>
      </c>
      <c r="I16" s="76">
        <v>8.5</v>
      </c>
      <c r="J16" s="26">
        <f t="shared" si="1"/>
        <v>59.5</v>
      </c>
      <c r="K16" s="37"/>
      <c r="L16" s="35">
        <f t="shared" si="2"/>
        <v>115.5</v>
      </c>
      <c r="M16" s="13"/>
      <c r="N16" s="27">
        <v>7</v>
      </c>
      <c r="O16" s="77" t="s">
        <v>95</v>
      </c>
      <c r="P16" s="28" t="s">
        <v>140</v>
      </c>
      <c r="Q16" s="29">
        <v>7</v>
      </c>
      <c r="R16" s="76">
        <v>7</v>
      </c>
      <c r="S16" s="26">
        <f t="shared" si="3"/>
        <v>49</v>
      </c>
      <c r="T16" s="76">
        <v>7</v>
      </c>
      <c r="U16" s="26">
        <f t="shared" si="4"/>
        <v>49</v>
      </c>
      <c r="V16" s="37"/>
      <c r="W16" s="35">
        <f t="shared" si="5"/>
        <v>98</v>
      </c>
      <c r="X16" s="23"/>
      <c r="Y16" s="27">
        <v>7</v>
      </c>
      <c r="Z16" s="77" t="s">
        <v>95</v>
      </c>
      <c r="AA16" s="28" t="s">
        <v>140</v>
      </c>
      <c r="AB16" s="29">
        <v>7</v>
      </c>
      <c r="AC16" s="76">
        <v>9</v>
      </c>
      <c r="AD16" s="26">
        <f t="shared" si="6"/>
        <v>63</v>
      </c>
      <c r="AE16" s="76">
        <v>9.5</v>
      </c>
      <c r="AF16" s="26">
        <f t="shared" si="7"/>
        <v>66.5</v>
      </c>
      <c r="AG16" s="37"/>
      <c r="AH16" s="35">
        <f t="shared" si="8"/>
        <v>129.5</v>
      </c>
      <c r="AI16" s="23"/>
      <c r="AJ16" s="13"/>
      <c r="AK16" s="38"/>
      <c r="AL16" s="39"/>
      <c r="AM16" s="39"/>
      <c r="AN16" s="39"/>
      <c r="AO16" s="39"/>
      <c r="AP16" s="39"/>
      <c r="AQ16" s="40"/>
      <c r="AR16" s="41"/>
      <c r="AS16" s="70"/>
      <c r="AY16" s="73"/>
    </row>
    <row r="17" spans="2:51" x14ac:dyDescent="0.2">
      <c r="B17" s="36"/>
      <c r="C17" s="27">
        <v>8</v>
      </c>
      <c r="D17" s="77" t="s">
        <v>96</v>
      </c>
      <c r="E17" s="28" t="s">
        <v>129</v>
      </c>
      <c r="F17" s="29">
        <v>7</v>
      </c>
      <c r="G17" s="76">
        <v>7.5</v>
      </c>
      <c r="H17" s="26">
        <f t="shared" si="0"/>
        <v>52.5</v>
      </c>
      <c r="I17" s="76">
        <v>7</v>
      </c>
      <c r="J17" s="26">
        <f t="shared" si="1"/>
        <v>49</v>
      </c>
      <c r="K17" s="37"/>
      <c r="L17" s="35">
        <f t="shared" si="2"/>
        <v>101.5</v>
      </c>
      <c r="M17" s="13"/>
      <c r="N17" s="27">
        <v>8</v>
      </c>
      <c r="O17" s="77" t="s">
        <v>96</v>
      </c>
      <c r="P17" s="28" t="s">
        <v>129</v>
      </c>
      <c r="Q17" s="29">
        <v>7</v>
      </c>
      <c r="R17" s="76">
        <v>7.5</v>
      </c>
      <c r="S17" s="26">
        <f t="shared" si="3"/>
        <v>52.5</v>
      </c>
      <c r="T17" s="76">
        <v>7</v>
      </c>
      <c r="U17" s="26">
        <f t="shared" si="4"/>
        <v>49</v>
      </c>
      <c r="V17" s="37"/>
      <c r="W17" s="35">
        <f t="shared" si="5"/>
        <v>101.5</v>
      </c>
      <c r="X17" s="23"/>
      <c r="Y17" s="27">
        <v>8</v>
      </c>
      <c r="Z17" s="77" t="s">
        <v>96</v>
      </c>
      <c r="AA17" s="28" t="s">
        <v>129</v>
      </c>
      <c r="AB17" s="29">
        <v>7</v>
      </c>
      <c r="AC17" s="76">
        <v>7.5</v>
      </c>
      <c r="AD17" s="26">
        <f t="shared" si="6"/>
        <v>52.5</v>
      </c>
      <c r="AE17" s="76">
        <v>9</v>
      </c>
      <c r="AF17" s="26">
        <f t="shared" si="7"/>
        <v>63</v>
      </c>
      <c r="AG17" s="37"/>
      <c r="AH17" s="35">
        <f t="shared" si="8"/>
        <v>115.5</v>
      </c>
      <c r="AI17" s="23"/>
      <c r="AJ17" s="13"/>
      <c r="AK17" s="13"/>
      <c r="AL17" s="13"/>
      <c r="AM17" s="13"/>
      <c r="AN17" s="13"/>
      <c r="AO17" s="13"/>
      <c r="AP17" s="13"/>
      <c r="AQ17" s="13"/>
      <c r="AR17" s="13"/>
      <c r="AS17" s="70"/>
      <c r="AY17" s="73"/>
    </row>
    <row r="18" spans="2:51" x14ac:dyDescent="0.2">
      <c r="B18" s="36"/>
      <c r="C18" s="27">
        <v>9</v>
      </c>
      <c r="D18" s="17" t="s">
        <v>97</v>
      </c>
      <c r="E18" s="28" t="s">
        <v>127</v>
      </c>
      <c r="F18" s="29">
        <v>7</v>
      </c>
      <c r="G18" s="76">
        <v>7</v>
      </c>
      <c r="H18" s="26">
        <f t="shared" si="0"/>
        <v>49</v>
      </c>
      <c r="I18" s="76">
        <v>8.5</v>
      </c>
      <c r="J18" s="26">
        <f t="shared" si="1"/>
        <v>59.5</v>
      </c>
      <c r="K18" s="31"/>
      <c r="L18" s="35">
        <f t="shared" si="2"/>
        <v>108.5</v>
      </c>
      <c r="M18" s="13"/>
      <c r="N18" s="27">
        <v>9</v>
      </c>
      <c r="O18" s="17" t="s">
        <v>97</v>
      </c>
      <c r="P18" s="28" t="s">
        <v>127</v>
      </c>
      <c r="Q18" s="29">
        <v>7</v>
      </c>
      <c r="R18" s="76">
        <v>0</v>
      </c>
      <c r="S18" s="26">
        <f t="shared" si="3"/>
        <v>0</v>
      </c>
      <c r="T18" s="76">
        <v>0</v>
      </c>
      <c r="U18" s="26">
        <f t="shared" si="4"/>
        <v>0</v>
      </c>
      <c r="V18" s="31"/>
      <c r="W18" s="35">
        <f t="shared" si="5"/>
        <v>0</v>
      </c>
      <c r="X18" s="23"/>
      <c r="Y18" s="27">
        <v>9</v>
      </c>
      <c r="Z18" s="17" t="s">
        <v>97</v>
      </c>
      <c r="AA18" s="28" t="s">
        <v>127</v>
      </c>
      <c r="AB18" s="29">
        <v>7</v>
      </c>
      <c r="AC18" s="76">
        <v>7</v>
      </c>
      <c r="AD18" s="26">
        <f t="shared" si="6"/>
        <v>49</v>
      </c>
      <c r="AE18" s="76">
        <v>7.5</v>
      </c>
      <c r="AF18" s="26">
        <f t="shared" si="7"/>
        <v>52.5</v>
      </c>
      <c r="AG18" s="31"/>
      <c r="AH18" s="35">
        <f t="shared" si="8"/>
        <v>101.5</v>
      </c>
      <c r="AI18" s="23"/>
      <c r="AJ18" s="13"/>
      <c r="AK18" s="13"/>
      <c r="AL18" s="13"/>
      <c r="AM18" s="13"/>
      <c r="AN18" s="13"/>
      <c r="AO18" s="13"/>
      <c r="AP18" s="13"/>
      <c r="AQ18" s="13"/>
      <c r="AR18" s="13"/>
      <c r="AS18" s="70"/>
      <c r="AY18" s="73"/>
    </row>
    <row r="19" spans="2:51" x14ac:dyDescent="0.2">
      <c r="B19" s="36"/>
      <c r="C19" s="25">
        <v>10</v>
      </c>
      <c r="D19" s="33" t="s">
        <v>98</v>
      </c>
      <c r="E19" s="20"/>
      <c r="F19" s="29">
        <v>11</v>
      </c>
      <c r="G19" s="76">
        <v>8.5</v>
      </c>
      <c r="H19" s="26">
        <f>SUM(G19*F19)</f>
        <v>93.5</v>
      </c>
      <c r="I19" s="76">
        <v>9</v>
      </c>
      <c r="J19" s="26">
        <f>SUM(I19*F19)</f>
        <v>99</v>
      </c>
      <c r="K19" s="10"/>
      <c r="L19" s="35">
        <f>SUM(H19+J19)</f>
        <v>192.5</v>
      </c>
      <c r="M19" s="13"/>
      <c r="N19" s="25">
        <v>10</v>
      </c>
      <c r="O19" s="33" t="s">
        <v>98</v>
      </c>
      <c r="P19" s="20"/>
      <c r="Q19" s="29">
        <v>11</v>
      </c>
      <c r="R19" s="76">
        <v>8</v>
      </c>
      <c r="S19" s="26">
        <f>SUM(R19*Q19)</f>
        <v>88</v>
      </c>
      <c r="T19" s="76">
        <v>8</v>
      </c>
      <c r="U19" s="26">
        <f>SUM(T19*Q19)</f>
        <v>88</v>
      </c>
      <c r="V19" s="10"/>
      <c r="W19" s="35">
        <f>SUM(S19+U19)</f>
        <v>176</v>
      </c>
      <c r="X19" s="23"/>
      <c r="Y19" s="25">
        <v>10</v>
      </c>
      <c r="Z19" s="33" t="s">
        <v>98</v>
      </c>
      <c r="AA19" s="20"/>
      <c r="AB19" s="29">
        <v>11</v>
      </c>
      <c r="AC19" s="76">
        <v>7</v>
      </c>
      <c r="AD19" s="26">
        <f>SUM(AC19*AB19)</f>
        <v>77</v>
      </c>
      <c r="AE19" s="76">
        <v>9</v>
      </c>
      <c r="AF19" s="26">
        <f>SUM(AE19*AB19)</f>
        <v>99</v>
      </c>
      <c r="AG19" s="10"/>
      <c r="AH19" s="35">
        <f>SUM(AD19+AF19)</f>
        <v>176</v>
      </c>
      <c r="AI19" s="23"/>
      <c r="AJ19" s="13"/>
      <c r="AK19" s="13"/>
      <c r="AL19" s="13"/>
      <c r="AM19" s="13"/>
      <c r="AN19" s="13"/>
      <c r="AO19" s="13"/>
      <c r="AP19" s="13"/>
      <c r="AQ19" s="13"/>
      <c r="AR19" s="13"/>
      <c r="AS19" s="70"/>
      <c r="AY19" s="73"/>
    </row>
    <row r="20" spans="2:51" x14ac:dyDescent="0.2">
      <c r="B20" s="36"/>
      <c r="C20" s="36"/>
      <c r="D20" s="13"/>
      <c r="E20" s="22"/>
      <c r="F20" s="13"/>
      <c r="G20" s="23"/>
      <c r="H20" s="13"/>
      <c r="I20" s="23"/>
      <c r="J20" s="13"/>
      <c r="K20" s="23"/>
      <c r="L20" s="24"/>
      <c r="M20" s="13"/>
      <c r="N20" s="36"/>
      <c r="O20" s="13"/>
      <c r="P20" s="22"/>
      <c r="Q20" s="13"/>
      <c r="R20" s="23"/>
      <c r="S20" s="13"/>
      <c r="T20" s="23"/>
      <c r="U20" s="13"/>
      <c r="V20" s="23"/>
      <c r="W20" s="24"/>
      <c r="X20" s="23"/>
      <c r="Y20" s="36"/>
      <c r="Z20" s="13"/>
      <c r="AA20" s="22"/>
      <c r="AB20" s="13"/>
      <c r="AC20" s="23"/>
      <c r="AD20" s="13"/>
      <c r="AE20" s="23"/>
      <c r="AF20" s="13"/>
      <c r="AG20" s="23"/>
      <c r="AH20" s="24"/>
      <c r="AI20" s="23"/>
      <c r="AJ20" s="13"/>
      <c r="AK20" s="13"/>
      <c r="AL20" s="13"/>
      <c r="AM20" s="13"/>
      <c r="AN20" s="13"/>
      <c r="AO20" s="13"/>
      <c r="AP20" s="13"/>
      <c r="AQ20" s="13"/>
      <c r="AR20" s="13"/>
      <c r="AS20" s="70"/>
      <c r="AY20" s="73"/>
    </row>
    <row r="21" spans="2:51" x14ac:dyDescent="0.2">
      <c r="B21" s="36"/>
      <c r="C21" s="25">
        <v>11</v>
      </c>
      <c r="D21" s="249" t="s">
        <v>99</v>
      </c>
      <c r="E21" s="250"/>
      <c r="F21" s="42"/>
      <c r="G21" s="43"/>
      <c r="H21" s="43"/>
      <c r="I21" s="43"/>
      <c r="J21" s="43"/>
      <c r="K21" s="13"/>
      <c r="L21" s="44"/>
      <c r="M21" s="13"/>
      <c r="N21" s="25">
        <v>11</v>
      </c>
      <c r="O21" s="249" t="s">
        <v>99</v>
      </c>
      <c r="P21" s="250"/>
      <c r="Q21" s="42"/>
      <c r="R21" s="43"/>
      <c r="S21" s="43"/>
      <c r="T21" s="43"/>
      <c r="U21" s="43"/>
      <c r="V21" s="13"/>
      <c r="W21" s="44"/>
      <c r="X21" s="23"/>
      <c r="Y21" s="25">
        <v>11</v>
      </c>
      <c r="Z21" s="249" t="s">
        <v>99</v>
      </c>
      <c r="AA21" s="250"/>
      <c r="AB21" s="42"/>
      <c r="AC21" s="43"/>
      <c r="AD21" s="43"/>
      <c r="AE21" s="43"/>
      <c r="AF21" s="43"/>
      <c r="AG21" s="13"/>
      <c r="AH21" s="44"/>
      <c r="AI21" s="23"/>
      <c r="AJ21" s="13"/>
      <c r="AK21" s="13"/>
      <c r="AL21" s="13"/>
      <c r="AM21" s="13"/>
      <c r="AN21" s="13"/>
      <c r="AO21" s="13"/>
      <c r="AP21" s="13"/>
      <c r="AQ21" s="13"/>
      <c r="AR21" s="13"/>
      <c r="AS21" s="70"/>
      <c r="AY21" s="73"/>
    </row>
    <row r="22" spans="2:51" x14ac:dyDescent="0.2">
      <c r="B22" s="36"/>
      <c r="C22" s="25"/>
      <c r="D22" s="17" t="s">
        <v>100</v>
      </c>
      <c r="E22" s="20"/>
      <c r="F22" s="46">
        <v>6</v>
      </c>
      <c r="G22" s="76">
        <v>10</v>
      </c>
      <c r="H22" s="47">
        <f>SUM(G22*F22)</f>
        <v>60</v>
      </c>
      <c r="I22" s="76">
        <v>10</v>
      </c>
      <c r="J22" s="48">
        <f>SUM(I22*F22)</f>
        <v>60</v>
      </c>
      <c r="K22" s="34"/>
      <c r="L22" s="44">
        <f>SUM(H22+J22)</f>
        <v>120</v>
      </c>
      <c r="M22" s="13"/>
      <c r="N22" s="25"/>
      <c r="O22" s="17" t="s">
        <v>100</v>
      </c>
      <c r="P22" s="20"/>
      <c r="Q22" s="46">
        <v>6</v>
      </c>
      <c r="R22" s="76">
        <v>10</v>
      </c>
      <c r="S22" s="47">
        <f>SUM(R22*Q22)</f>
        <v>60</v>
      </c>
      <c r="T22" s="76">
        <v>10</v>
      </c>
      <c r="U22" s="48">
        <f>SUM(T22*Q22)</f>
        <v>60</v>
      </c>
      <c r="V22" s="34"/>
      <c r="W22" s="44">
        <f>SUM(S22+U22)</f>
        <v>120</v>
      </c>
      <c r="X22" s="23"/>
      <c r="Y22" s="25"/>
      <c r="Z22" s="17" t="s">
        <v>100</v>
      </c>
      <c r="AA22" s="20"/>
      <c r="AB22" s="46">
        <v>6</v>
      </c>
      <c r="AC22" s="76">
        <v>10</v>
      </c>
      <c r="AD22" s="47">
        <f>SUM(AC22*AB22)</f>
        <v>60</v>
      </c>
      <c r="AE22" s="76">
        <v>10</v>
      </c>
      <c r="AF22" s="48">
        <f>SUM(AE22*AB22)</f>
        <v>60</v>
      </c>
      <c r="AG22" s="34"/>
      <c r="AH22" s="44">
        <f>SUM(AD22+AF22)</f>
        <v>120</v>
      </c>
      <c r="AI22" s="23"/>
      <c r="AJ22" s="13"/>
      <c r="AK22" s="13"/>
      <c r="AL22" s="13"/>
      <c r="AM22" s="13"/>
      <c r="AN22" s="13"/>
      <c r="AO22" s="13"/>
      <c r="AP22" s="13"/>
      <c r="AQ22" s="13"/>
      <c r="AR22" s="13"/>
      <c r="AS22" s="70"/>
      <c r="AY22" s="73"/>
    </row>
    <row r="23" spans="2:51" x14ac:dyDescent="0.2">
      <c r="B23" s="36"/>
      <c r="C23" s="25"/>
      <c r="D23" s="17" t="s">
        <v>101</v>
      </c>
      <c r="E23" s="45"/>
      <c r="F23" s="46">
        <v>4</v>
      </c>
      <c r="G23" s="76">
        <v>10</v>
      </c>
      <c r="H23" s="47">
        <f>SUM(G23*F23)</f>
        <v>40</v>
      </c>
      <c r="I23" s="76">
        <v>10</v>
      </c>
      <c r="J23" s="48">
        <f>SUM(I23*F23)</f>
        <v>40</v>
      </c>
      <c r="K23" s="34"/>
      <c r="L23" s="44">
        <f>SUM(H23+J23)</f>
        <v>80</v>
      </c>
      <c r="M23" s="13"/>
      <c r="N23" s="25"/>
      <c r="O23" s="17" t="s">
        <v>101</v>
      </c>
      <c r="P23" s="45"/>
      <c r="Q23" s="46">
        <v>4</v>
      </c>
      <c r="R23" s="76">
        <v>9</v>
      </c>
      <c r="S23" s="47">
        <f>SUM(R23*Q23)</f>
        <v>36</v>
      </c>
      <c r="T23" s="76">
        <v>9</v>
      </c>
      <c r="U23" s="48">
        <f>SUM(T23*Q23)</f>
        <v>36</v>
      </c>
      <c r="V23" s="34"/>
      <c r="W23" s="44">
        <f>SUM(S23+U23)</f>
        <v>72</v>
      </c>
      <c r="X23" s="23"/>
      <c r="Y23" s="25"/>
      <c r="Z23" s="17" t="s">
        <v>101</v>
      </c>
      <c r="AA23" s="45"/>
      <c r="AB23" s="46">
        <v>4</v>
      </c>
      <c r="AC23" s="76">
        <v>9</v>
      </c>
      <c r="AD23" s="47">
        <f>SUM(AC23*AB23)</f>
        <v>36</v>
      </c>
      <c r="AE23" s="76">
        <v>9</v>
      </c>
      <c r="AF23" s="48">
        <f>SUM(AE23*AB23)</f>
        <v>36</v>
      </c>
      <c r="AG23" s="34"/>
      <c r="AH23" s="44">
        <f>SUM(AD23+AF23)</f>
        <v>72</v>
      </c>
      <c r="AI23" s="23"/>
      <c r="AJ23" s="13"/>
      <c r="AK23" s="13"/>
      <c r="AL23" s="13"/>
      <c r="AM23" s="13"/>
      <c r="AN23" s="13"/>
      <c r="AO23" s="13"/>
      <c r="AP23" s="13"/>
      <c r="AQ23" s="13"/>
      <c r="AR23" s="13"/>
      <c r="AS23" s="70"/>
      <c r="AY23" s="73"/>
    </row>
    <row r="24" spans="2:51" x14ac:dyDescent="0.2">
      <c r="B24" s="36"/>
      <c r="C24" s="25"/>
      <c r="D24" s="17" t="s">
        <v>102</v>
      </c>
      <c r="E24" s="20"/>
      <c r="F24" s="29">
        <v>2</v>
      </c>
      <c r="G24" s="76">
        <v>9</v>
      </c>
      <c r="H24" s="26">
        <f>SUM(G24*F24)</f>
        <v>18</v>
      </c>
      <c r="I24" s="76">
        <v>9</v>
      </c>
      <c r="J24" s="26">
        <f>SUM(I24*F24)</f>
        <v>18</v>
      </c>
      <c r="K24" s="37"/>
      <c r="L24" s="35">
        <f>SUM(H24+J24)</f>
        <v>36</v>
      </c>
      <c r="M24" s="13"/>
      <c r="N24" s="25"/>
      <c r="O24" s="17" t="s">
        <v>102</v>
      </c>
      <c r="P24" s="20"/>
      <c r="Q24" s="29">
        <v>2</v>
      </c>
      <c r="R24" s="76">
        <v>9</v>
      </c>
      <c r="S24" s="26">
        <f>SUM(R24*Q24)</f>
        <v>18</v>
      </c>
      <c r="T24" s="76">
        <v>9</v>
      </c>
      <c r="U24" s="26">
        <f>SUM(T24*Q24)</f>
        <v>18</v>
      </c>
      <c r="V24" s="37"/>
      <c r="W24" s="35">
        <f>SUM(S24+U24)</f>
        <v>36</v>
      </c>
      <c r="X24" s="23"/>
      <c r="Y24" s="25"/>
      <c r="Z24" s="17" t="s">
        <v>102</v>
      </c>
      <c r="AA24" s="20"/>
      <c r="AB24" s="29">
        <v>2</v>
      </c>
      <c r="AC24" s="76">
        <v>9</v>
      </c>
      <c r="AD24" s="26">
        <f>SUM(AC24*AB24)</f>
        <v>18</v>
      </c>
      <c r="AE24" s="76">
        <v>9</v>
      </c>
      <c r="AF24" s="26">
        <f>SUM(AE24*AB24)</f>
        <v>18</v>
      </c>
      <c r="AG24" s="37"/>
      <c r="AH24" s="35">
        <f>SUM(AD24+AF24)</f>
        <v>36</v>
      </c>
      <c r="AI24" s="23"/>
      <c r="AJ24" s="13"/>
      <c r="AK24" s="13"/>
      <c r="AL24" s="13"/>
      <c r="AM24" s="13"/>
      <c r="AN24" s="13"/>
      <c r="AO24" s="13"/>
      <c r="AP24" s="13"/>
      <c r="AQ24" s="13"/>
      <c r="AR24" s="13"/>
      <c r="AS24" s="70"/>
      <c r="AY24" s="73"/>
    </row>
    <row r="25" spans="2:51" x14ac:dyDescent="0.2">
      <c r="B25" s="36"/>
      <c r="C25" s="25"/>
      <c r="D25" s="17" t="s">
        <v>103</v>
      </c>
      <c r="E25" s="78"/>
      <c r="F25" s="29">
        <v>6</v>
      </c>
      <c r="G25" s="76">
        <v>9</v>
      </c>
      <c r="H25" s="26">
        <f>SUM(G25*F25)</f>
        <v>54</v>
      </c>
      <c r="I25" s="76">
        <v>9</v>
      </c>
      <c r="J25" s="26">
        <f>SUM(I25*F25)</f>
        <v>54</v>
      </c>
      <c r="K25" s="34"/>
      <c r="L25" s="35">
        <f>SUM(H25+J25)</f>
        <v>108</v>
      </c>
      <c r="M25" s="13"/>
      <c r="N25" s="25"/>
      <c r="O25" s="17" t="s">
        <v>103</v>
      </c>
      <c r="P25" s="78"/>
      <c r="Q25" s="29">
        <v>6</v>
      </c>
      <c r="R25" s="76">
        <v>9</v>
      </c>
      <c r="S25" s="26">
        <f>SUM(R25*Q25)</f>
        <v>54</v>
      </c>
      <c r="T25" s="76">
        <v>9</v>
      </c>
      <c r="U25" s="26">
        <f>SUM(T25*Q25)</f>
        <v>54</v>
      </c>
      <c r="V25" s="34"/>
      <c r="W25" s="35">
        <f>SUM(S25+U25)</f>
        <v>108</v>
      </c>
      <c r="X25" s="23"/>
      <c r="Y25" s="25"/>
      <c r="Z25" s="17" t="s">
        <v>103</v>
      </c>
      <c r="AA25" s="78"/>
      <c r="AB25" s="29">
        <v>6</v>
      </c>
      <c r="AC25" s="76">
        <v>10</v>
      </c>
      <c r="AD25" s="26">
        <f>SUM(AC25*AB25)</f>
        <v>60</v>
      </c>
      <c r="AE25" s="76">
        <v>10</v>
      </c>
      <c r="AF25" s="26">
        <f>SUM(AE25*AB25)</f>
        <v>60</v>
      </c>
      <c r="AG25" s="34"/>
      <c r="AH25" s="35">
        <f>SUM(AD25+AF25)</f>
        <v>120</v>
      </c>
      <c r="AI25" s="23"/>
      <c r="AJ25" s="13"/>
      <c r="AK25" s="13"/>
      <c r="AL25" s="13"/>
      <c r="AM25" s="13"/>
      <c r="AN25" s="13"/>
      <c r="AO25" s="13"/>
      <c r="AP25" s="13"/>
      <c r="AQ25" s="13"/>
      <c r="AR25" s="13"/>
      <c r="AS25" s="70"/>
      <c r="AY25" s="73"/>
    </row>
    <row r="26" spans="2:51" x14ac:dyDescent="0.2">
      <c r="B26" s="36"/>
      <c r="C26" s="25"/>
      <c r="D26" s="17" t="s">
        <v>104</v>
      </c>
      <c r="E26" s="78"/>
      <c r="F26" s="29">
        <v>4</v>
      </c>
      <c r="G26" s="76">
        <v>8</v>
      </c>
      <c r="H26" s="26">
        <f>SUM(G26*F26)</f>
        <v>32</v>
      </c>
      <c r="I26" s="76">
        <v>8</v>
      </c>
      <c r="J26" s="26">
        <f>SUM(I26*F26)</f>
        <v>32</v>
      </c>
      <c r="K26" s="34"/>
      <c r="L26" s="35">
        <f>SUM(H26+J26)</f>
        <v>64</v>
      </c>
      <c r="M26" s="13"/>
      <c r="N26" s="25"/>
      <c r="O26" s="17" t="s">
        <v>104</v>
      </c>
      <c r="P26" s="78"/>
      <c r="Q26" s="29">
        <v>4</v>
      </c>
      <c r="R26" s="76">
        <v>7</v>
      </c>
      <c r="S26" s="26">
        <f>SUM(R26*Q26)</f>
        <v>28</v>
      </c>
      <c r="T26" s="76">
        <v>7</v>
      </c>
      <c r="U26" s="26">
        <f>SUM(T26*Q26)</f>
        <v>28</v>
      </c>
      <c r="V26" s="34"/>
      <c r="W26" s="35">
        <f>SUM(S26+U26)</f>
        <v>56</v>
      </c>
      <c r="X26" s="23"/>
      <c r="Y26" s="25"/>
      <c r="Z26" s="17" t="s">
        <v>104</v>
      </c>
      <c r="AA26" s="78"/>
      <c r="AB26" s="29">
        <v>4</v>
      </c>
      <c r="AC26" s="76">
        <v>9</v>
      </c>
      <c r="AD26" s="26">
        <f>SUM(AC26*AB26)</f>
        <v>36</v>
      </c>
      <c r="AE26" s="76">
        <v>9</v>
      </c>
      <c r="AF26" s="26">
        <f>SUM(AE26*AB26)</f>
        <v>36</v>
      </c>
      <c r="AG26" s="34"/>
      <c r="AH26" s="35">
        <f>SUM(AD26+AF26)</f>
        <v>72</v>
      </c>
      <c r="AI26" s="23"/>
      <c r="AJ26" s="13"/>
      <c r="AK26" s="13"/>
      <c r="AL26" s="13"/>
      <c r="AM26" s="13"/>
      <c r="AN26" s="13"/>
      <c r="AO26" s="13"/>
      <c r="AP26" s="13"/>
      <c r="AQ26" s="13"/>
      <c r="AR26" s="13"/>
      <c r="AS26" s="70"/>
      <c r="AY26" s="73"/>
    </row>
    <row r="27" spans="2:51" x14ac:dyDescent="0.2">
      <c r="B27" s="36"/>
      <c r="C27" s="36"/>
      <c r="D27" s="13"/>
      <c r="E27" s="49"/>
      <c r="F27" s="22"/>
      <c r="G27" s="89"/>
      <c r="H27" s="23"/>
      <c r="I27" s="89"/>
      <c r="J27" s="23"/>
      <c r="K27" s="13"/>
      <c r="L27" s="24"/>
      <c r="M27" s="13"/>
      <c r="N27" s="36"/>
      <c r="O27" s="13"/>
      <c r="P27" s="49"/>
      <c r="Q27" s="22"/>
      <c r="R27" s="89"/>
      <c r="S27" s="23"/>
      <c r="T27" s="89"/>
      <c r="U27" s="23"/>
      <c r="V27" s="13"/>
      <c r="W27" s="24"/>
      <c r="X27" s="23"/>
      <c r="Y27" s="36"/>
      <c r="Z27" s="13"/>
      <c r="AA27" s="49"/>
      <c r="AB27" s="22"/>
      <c r="AC27" s="89"/>
      <c r="AD27" s="23"/>
      <c r="AE27" s="89"/>
      <c r="AF27" s="23"/>
      <c r="AG27" s="13"/>
      <c r="AH27" s="24"/>
      <c r="AI27" s="23"/>
      <c r="AJ27" s="13"/>
      <c r="AK27" s="13"/>
      <c r="AL27" s="13"/>
      <c r="AM27" s="13"/>
      <c r="AN27" s="13"/>
      <c r="AO27" s="13"/>
      <c r="AP27" s="13"/>
      <c r="AQ27" s="13"/>
      <c r="AR27" s="13"/>
      <c r="AS27" s="70"/>
      <c r="AY27" s="73"/>
    </row>
    <row r="28" spans="2:51" ht="13.5" thickBot="1" x14ac:dyDescent="0.25">
      <c r="B28" s="36"/>
      <c r="C28" s="36"/>
      <c r="D28" s="13"/>
      <c r="E28" s="49"/>
      <c r="F28" s="22"/>
      <c r="G28" s="107" t="s">
        <v>105</v>
      </c>
      <c r="H28" s="108">
        <f>SUM(H10:H26)</f>
        <v>823</v>
      </c>
      <c r="I28" s="107" t="s">
        <v>106</v>
      </c>
      <c r="J28" s="108">
        <f>SUM(J10:J26)</f>
        <v>859</v>
      </c>
      <c r="K28" s="13"/>
      <c r="L28" s="24"/>
      <c r="M28" s="13"/>
      <c r="N28" s="36"/>
      <c r="O28" s="13"/>
      <c r="P28" s="49"/>
      <c r="Q28" s="22"/>
      <c r="R28" s="107" t="s">
        <v>105</v>
      </c>
      <c r="S28" s="108">
        <f>SUM(S10:S26)</f>
        <v>755</v>
      </c>
      <c r="T28" s="107" t="s">
        <v>106</v>
      </c>
      <c r="U28" s="108">
        <f>SUM(U10:U26)</f>
        <v>766.5</v>
      </c>
      <c r="V28" s="13"/>
      <c r="W28" s="24"/>
      <c r="X28" s="23"/>
      <c r="Y28" s="36"/>
      <c r="Z28" s="13"/>
      <c r="AA28" s="49"/>
      <c r="AB28" s="22"/>
      <c r="AC28" s="107" t="s">
        <v>105</v>
      </c>
      <c r="AD28" s="108">
        <f>SUM(AD10:AD26)</f>
        <v>842.5</v>
      </c>
      <c r="AE28" s="107" t="s">
        <v>106</v>
      </c>
      <c r="AF28" s="108">
        <f>SUM(AF10:AF26)</f>
        <v>885.5</v>
      </c>
      <c r="AG28" s="13"/>
      <c r="AH28" s="24"/>
      <c r="AI28" s="23"/>
      <c r="AJ28" s="13"/>
      <c r="AK28" s="13"/>
      <c r="AL28" s="13"/>
      <c r="AM28" s="13"/>
      <c r="AN28" s="13"/>
      <c r="AO28" s="13"/>
      <c r="AP28" s="13"/>
      <c r="AQ28" s="13"/>
      <c r="AR28" s="13"/>
      <c r="AS28" s="70"/>
      <c r="AY28" s="73"/>
    </row>
    <row r="29" spans="2:51" ht="13.5" thickBot="1" x14ac:dyDescent="0.25">
      <c r="B29" s="36"/>
      <c r="C29" s="36"/>
      <c r="D29" s="13"/>
      <c r="E29" s="49"/>
      <c r="F29" s="22"/>
      <c r="G29" s="83"/>
      <c r="H29" s="84"/>
      <c r="I29" s="84"/>
      <c r="J29" s="85" t="s">
        <v>107</v>
      </c>
      <c r="K29" s="86"/>
      <c r="L29" s="87">
        <f>SUM(L10:L26)</f>
        <v>1682</v>
      </c>
      <c r="M29" s="13"/>
      <c r="N29" s="36"/>
      <c r="O29" s="13"/>
      <c r="P29" s="49"/>
      <c r="Q29" s="22"/>
      <c r="R29" s="83"/>
      <c r="S29" s="84"/>
      <c r="T29" s="84"/>
      <c r="U29" s="85" t="s">
        <v>107</v>
      </c>
      <c r="V29" s="86"/>
      <c r="W29" s="87">
        <f>SUM(W10:W26)</f>
        <v>1521.5</v>
      </c>
      <c r="X29" s="23"/>
      <c r="Y29" s="36"/>
      <c r="Z29" s="13"/>
      <c r="AA29" s="49"/>
      <c r="AB29" s="22"/>
      <c r="AC29" s="83"/>
      <c r="AD29" s="84"/>
      <c r="AE29" s="84"/>
      <c r="AF29" s="85" t="s">
        <v>107</v>
      </c>
      <c r="AG29" s="86"/>
      <c r="AH29" s="87">
        <f>SUM(AH10:AH26)</f>
        <v>1728</v>
      </c>
      <c r="AI29" s="23"/>
      <c r="AJ29" s="13"/>
      <c r="AK29" s="13"/>
      <c r="AL29" s="13"/>
      <c r="AM29" s="13"/>
      <c r="AN29" s="13"/>
      <c r="AO29" s="13"/>
      <c r="AP29" s="13"/>
      <c r="AQ29" s="13"/>
      <c r="AR29" s="13"/>
      <c r="AS29" s="70"/>
      <c r="AY29" s="73"/>
    </row>
    <row r="30" spans="2:51" x14ac:dyDescent="0.2">
      <c r="B30" s="36"/>
      <c r="C30" s="36"/>
      <c r="D30" s="100"/>
      <c r="E30" s="49"/>
      <c r="F30" s="22"/>
      <c r="G30" s="81"/>
      <c r="H30" s="82"/>
      <c r="I30" s="88"/>
      <c r="J30" s="88"/>
      <c r="K30" s="13"/>
      <c r="L30" s="24"/>
      <c r="M30" s="13"/>
      <c r="N30" s="36"/>
      <c r="O30" s="100"/>
      <c r="P30" s="49"/>
      <c r="Q30" s="22"/>
      <c r="R30" s="81"/>
      <c r="S30" s="82"/>
      <c r="T30" s="88"/>
      <c r="U30" s="88"/>
      <c r="V30" s="13"/>
      <c r="W30" s="24"/>
      <c r="X30" s="23"/>
      <c r="Y30" s="36"/>
      <c r="Z30" s="100"/>
      <c r="AA30" s="49"/>
      <c r="AB30" s="22"/>
      <c r="AC30" s="81"/>
      <c r="AD30" s="82"/>
      <c r="AE30" s="88"/>
      <c r="AF30" s="88"/>
      <c r="AG30" s="13"/>
      <c r="AH30" s="24"/>
      <c r="AI30" s="23"/>
      <c r="AJ30" s="13"/>
      <c r="AK30" s="13"/>
      <c r="AL30" s="13"/>
      <c r="AM30" s="13"/>
      <c r="AN30" s="13"/>
      <c r="AO30" s="13"/>
      <c r="AP30" s="13"/>
      <c r="AQ30" s="13"/>
      <c r="AR30" s="13"/>
      <c r="AS30" s="70"/>
      <c r="AY30" s="73"/>
    </row>
    <row r="31" spans="2:51" x14ac:dyDescent="0.2">
      <c r="B31" s="36"/>
      <c r="C31" s="36"/>
      <c r="D31" s="100"/>
      <c r="E31" s="89" t="s">
        <v>108</v>
      </c>
      <c r="F31" s="22"/>
      <c r="G31" s="90"/>
      <c r="H31" s="91">
        <f>IF(G31="Yes",-0.1,0)</f>
        <v>0</v>
      </c>
      <c r="I31" s="23"/>
      <c r="J31" s="23"/>
      <c r="K31" s="13"/>
      <c r="L31" s="24"/>
      <c r="M31" s="13"/>
      <c r="N31" s="36"/>
      <c r="O31" s="100"/>
      <c r="P31" s="89" t="s">
        <v>108</v>
      </c>
      <c r="Q31" s="22"/>
      <c r="R31" s="90"/>
      <c r="S31" s="91">
        <f>IF(R31="Yes",-0.1,0)</f>
        <v>0</v>
      </c>
      <c r="T31" s="23"/>
      <c r="U31" s="23"/>
      <c r="V31" s="13"/>
      <c r="W31" s="24"/>
      <c r="X31" s="23"/>
      <c r="Y31" s="36"/>
      <c r="Z31" s="100"/>
      <c r="AA31" s="89" t="s">
        <v>108</v>
      </c>
      <c r="AB31" s="22"/>
      <c r="AC31" s="90"/>
      <c r="AD31" s="91">
        <f>IF(AC31="Yes",-0.1,0)</f>
        <v>0</v>
      </c>
      <c r="AE31" s="23"/>
      <c r="AF31" s="23"/>
      <c r="AG31" s="13"/>
      <c r="AH31" s="24"/>
      <c r="AI31" s="23"/>
      <c r="AJ31" s="13"/>
      <c r="AK31" s="13"/>
      <c r="AL31" s="13"/>
      <c r="AM31" s="13"/>
      <c r="AN31" s="13"/>
      <c r="AO31" s="13"/>
      <c r="AP31" s="13"/>
      <c r="AQ31" s="13"/>
      <c r="AR31" s="13"/>
      <c r="AS31" s="70"/>
      <c r="AY31" s="73"/>
    </row>
    <row r="32" spans="2:51" x14ac:dyDescent="0.2">
      <c r="B32" s="36"/>
      <c r="C32" s="36"/>
      <c r="D32" s="100"/>
      <c r="E32" s="89" t="s">
        <v>109</v>
      </c>
      <c r="F32" s="92"/>
      <c r="G32" s="90"/>
      <c r="H32" s="91">
        <f>IF(G32="Yes",-0.03,0)</f>
        <v>0</v>
      </c>
      <c r="I32" s="23"/>
      <c r="J32" s="23"/>
      <c r="K32" s="13"/>
      <c r="L32" s="24"/>
      <c r="M32" s="13"/>
      <c r="N32" s="36"/>
      <c r="O32" s="100"/>
      <c r="P32" s="89" t="s">
        <v>109</v>
      </c>
      <c r="Q32" s="92"/>
      <c r="R32" s="90"/>
      <c r="S32" s="91">
        <f>IF(R32="Yes",-0.03,0)</f>
        <v>0</v>
      </c>
      <c r="T32" s="23"/>
      <c r="U32" s="23"/>
      <c r="V32" s="13"/>
      <c r="W32" s="24"/>
      <c r="X32" s="23"/>
      <c r="Y32" s="36"/>
      <c r="Z32" s="100"/>
      <c r="AA32" s="89" t="s">
        <v>109</v>
      </c>
      <c r="AB32" s="92"/>
      <c r="AC32" s="90"/>
      <c r="AD32" s="91">
        <f>IF(AC32="Yes",-0.03,0)</f>
        <v>0</v>
      </c>
      <c r="AE32" s="23"/>
      <c r="AF32" s="23"/>
      <c r="AG32" s="13"/>
      <c r="AH32" s="24"/>
      <c r="AI32" s="23"/>
      <c r="AJ32" s="13"/>
      <c r="AK32" s="13"/>
      <c r="AL32" s="13"/>
      <c r="AM32" s="13"/>
      <c r="AN32" s="13"/>
      <c r="AO32" s="13"/>
      <c r="AP32" s="13"/>
      <c r="AQ32" s="13"/>
      <c r="AR32" s="13"/>
      <c r="AS32" s="70"/>
      <c r="AY32" s="73"/>
    </row>
    <row r="33" spans="2:53" ht="13.5" thickBot="1" x14ac:dyDescent="0.25">
      <c r="B33" s="36"/>
      <c r="C33" s="36"/>
      <c r="D33" s="13"/>
      <c r="E33" s="89" t="s">
        <v>110</v>
      </c>
      <c r="F33" s="22"/>
      <c r="G33" s="90"/>
      <c r="H33" s="93">
        <f>IF(G33="Yes",-0.1,0)</f>
        <v>0</v>
      </c>
      <c r="I33" s="100"/>
      <c r="J33" s="100"/>
      <c r="K33" s="13"/>
      <c r="L33" s="24"/>
      <c r="M33" s="13"/>
      <c r="N33" s="36"/>
      <c r="O33" s="13"/>
      <c r="P33" s="89" t="s">
        <v>110</v>
      </c>
      <c r="Q33" s="22"/>
      <c r="R33" s="90"/>
      <c r="S33" s="93">
        <f>IF(R33="Yes",-0.1,0)</f>
        <v>0</v>
      </c>
      <c r="T33" s="100"/>
      <c r="U33" s="100"/>
      <c r="V33" s="13"/>
      <c r="W33" s="24"/>
      <c r="X33" s="23"/>
      <c r="Y33" s="36"/>
      <c r="Z33" s="13"/>
      <c r="AA33" s="89" t="s">
        <v>110</v>
      </c>
      <c r="AB33" s="22"/>
      <c r="AC33" s="90"/>
      <c r="AD33" s="93">
        <f>IF(AC33="Yes",-0.1,0)</f>
        <v>0</v>
      </c>
      <c r="AE33" s="100"/>
      <c r="AF33" s="100"/>
      <c r="AG33" s="13"/>
      <c r="AH33" s="24"/>
      <c r="AI33" s="23"/>
      <c r="AJ33" s="13"/>
      <c r="AK33" s="13"/>
      <c r="AL33" s="13"/>
      <c r="AM33" s="13"/>
      <c r="AN33" s="13"/>
      <c r="AO33" s="13"/>
      <c r="AP33" s="13"/>
      <c r="AQ33" s="13"/>
      <c r="AR33" s="13"/>
      <c r="AS33" s="70"/>
      <c r="AY33" s="73"/>
    </row>
    <row r="34" spans="2:53" ht="13.5" thickBot="1" x14ac:dyDescent="0.25">
      <c r="B34" s="36"/>
      <c r="C34" s="36"/>
      <c r="D34" s="13"/>
      <c r="E34" s="49"/>
      <c r="F34" s="22"/>
      <c r="G34" s="81"/>
      <c r="H34" s="94">
        <f>SUM(H31:H33)</f>
        <v>0</v>
      </c>
      <c r="I34" s="95"/>
      <c r="J34" s="96" t="s">
        <v>111</v>
      </c>
      <c r="K34" s="97"/>
      <c r="L34" s="87">
        <f>SUM(L29*H34)</f>
        <v>0</v>
      </c>
      <c r="M34" s="13"/>
      <c r="N34" s="36"/>
      <c r="O34" s="13"/>
      <c r="P34" s="49"/>
      <c r="Q34" s="22"/>
      <c r="R34" s="81"/>
      <c r="S34" s="94">
        <f>SUM(S31:S33)</f>
        <v>0</v>
      </c>
      <c r="T34" s="95"/>
      <c r="U34" s="96" t="s">
        <v>111</v>
      </c>
      <c r="V34" s="97"/>
      <c r="W34" s="87">
        <f>SUM(W29*S34)</f>
        <v>0</v>
      </c>
      <c r="X34" s="23"/>
      <c r="Y34" s="36"/>
      <c r="Z34" s="13"/>
      <c r="AA34" s="49"/>
      <c r="AB34" s="22"/>
      <c r="AC34" s="81"/>
      <c r="AD34" s="94">
        <f>SUM(AD31:AD33)</f>
        <v>0</v>
      </c>
      <c r="AE34" s="95"/>
      <c r="AF34" s="96" t="s">
        <v>111</v>
      </c>
      <c r="AG34" s="97"/>
      <c r="AH34" s="87">
        <f>SUM(AH29*AD34)</f>
        <v>0</v>
      </c>
      <c r="AI34" s="23"/>
      <c r="AJ34" s="13"/>
      <c r="AK34" s="13"/>
      <c r="AL34" s="13"/>
      <c r="AM34" s="13"/>
      <c r="AN34" s="13"/>
      <c r="AO34" s="13"/>
      <c r="AP34" s="13"/>
      <c r="AQ34" s="13"/>
      <c r="AR34" s="13"/>
      <c r="AS34" s="70"/>
      <c r="AY34" s="73"/>
    </row>
    <row r="35" spans="2:53" ht="13.5" thickBot="1" x14ac:dyDescent="0.25">
      <c r="B35" s="36"/>
      <c r="C35" s="36"/>
      <c r="D35" s="13"/>
      <c r="E35" s="13"/>
      <c r="F35" s="13"/>
      <c r="G35" s="13"/>
      <c r="H35" s="23"/>
      <c r="I35" s="13"/>
      <c r="J35" s="23"/>
      <c r="K35" s="13"/>
      <c r="L35" s="24"/>
      <c r="M35" s="13"/>
      <c r="N35" s="36"/>
      <c r="O35" s="13"/>
      <c r="P35" s="13"/>
      <c r="Q35" s="13"/>
      <c r="R35" s="13"/>
      <c r="S35" s="23"/>
      <c r="T35" s="13"/>
      <c r="U35" s="23"/>
      <c r="V35" s="13"/>
      <c r="W35" s="24"/>
      <c r="X35" s="23"/>
      <c r="Y35" s="36"/>
      <c r="Z35" s="13"/>
      <c r="AA35" s="13"/>
      <c r="AB35" s="13"/>
      <c r="AC35" s="13"/>
      <c r="AD35" s="23"/>
      <c r="AE35" s="13"/>
      <c r="AF35" s="23"/>
      <c r="AG35" s="13"/>
      <c r="AH35" s="24"/>
      <c r="AI35" s="23"/>
      <c r="AJ35" s="13"/>
      <c r="AK35" s="13"/>
      <c r="AL35" s="13"/>
      <c r="AM35" s="13"/>
      <c r="AN35" s="13"/>
      <c r="AO35" s="13"/>
      <c r="AP35" s="13"/>
      <c r="AQ35" s="13"/>
      <c r="AR35" s="13"/>
      <c r="AS35" s="70"/>
      <c r="AY35" s="73"/>
    </row>
    <row r="36" spans="2:53" ht="13.5" thickBot="1" x14ac:dyDescent="0.25">
      <c r="B36" s="36"/>
      <c r="C36" s="38"/>
      <c r="D36" s="39"/>
      <c r="E36" s="39"/>
      <c r="F36" s="39"/>
      <c r="G36" s="39"/>
      <c r="H36" s="98"/>
      <c r="I36" s="99"/>
      <c r="J36" s="85" t="s">
        <v>112</v>
      </c>
      <c r="K36" s="86"/>
      <c r="L36" s="87">
        <f>SUM(L29+L34)</f>
        <v>1682</v>
      </c>
      <c r="M36" s="13"/>
      <c r="N36" s="38"/>
      <c r="O36" s="39"/>
      <c r="P36" s="39"/>
      <c r="Q36" s="39"/>
      <c r="R36" s="39"/>
      <c r="S36" s="98"/>
      <c r="T36" s="99"/>
      <c r="U36" s="85" t="s">
        <v>112</v>
      </c>
      <c r="V36" s="86"/>
      <c r="W36" s="87">
        <f>SUM(W29+W34)</f>
        <v>1521.5</v>
      </c>
      <c r="X36" s="23"/>
      <c r="Y36" s="38"/>
      <c r="Z36" s="39"/>
      <c r="AA36" s="39"/>
      <c r="AB36" s="39"/>
      <c r="AC36" s="39"/>
      <c r="AD36" s="98"/>
      <c r="AE36" s="99"/>
      <c r="AF36" s="85" t="s">
        <v>112</v>
      </c>
      <c r="AG36" s="86"/>
      <c r="AH36" s="87">
        <f>SUM(AH29+AH34)</f>
        <v>1728</v>
      </c>
      <c r="AI36" s="23"/>
      <c r="AJ36" s="13"/>
      <c r="AK36" s="13"/>
      <c r="AL36" s="13"/>
      <c r="AM36" s="13"/>
      <c r="AN36" s="13"/>
      <c r="AO36" s="13"/>
      <c r="AP36" s="13"/>
      <c r="AQ36" s="13"/>
      <c r="AR36" s="13"/>
      <c r="AS36" s="70"/>
      <c r="AY36" s="73"/>
    </row>
    <row r="37" spans="2:53" ht="13.5" thickBot="1" x14ac:dyDescent="0.2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72"/>
      <c r="AY37" s="73"/>
    </row>
    <row r="38" spans="2:53" ht="13.5" thickBot="1" x14ac:dyDescent="0.25"/>
    <row r="39" spans="2:53" ht="18" customHeight="1" thickBot="1" x14ac:dyDescent="0.3">
      <c r="B39" s="65"/>
      <c r="C39" s="66"/>
      <c r="D39" s="66"/>
      <c r="E39" s="66"/>
      <c r="F39" s="67"/>
      <c r="G39" s="67"/>
      <c r="H39" s="67"/>
      <c r="I39" s="67"/>
      <c r="J39" s="67"/>
      <c r="K39" s="66"/>
      <c r="L39" s="66"/>
      <c r="M39" s="66"/>
      <c r="N39" s="66"/>
      <c r="O39" s="80"/>
      <c r="P39" s="80"/>
      <c r="Q39" s="68"/>
      <c r="R39" s="68"/>
      <c r="S39" s="68"/>
      <c r="T39" s="68"/>
      <c r="U39" s="68"/>
      <c r="V39" s="66"/>
      <c r="W39" s="66"/>
      <c r="X39" s="66"/>
      <c r="Y39" s="66"/>
      <c r="Z39" s="80"/>
      <c r="AA39" s="80"/>
      <c r="AB39" s="68"/>
      <c r="AC39" s="68"/>
      <c r="AD39" s="68"/>
      <c r="AE39" s="68"/>
      <c r="AF39" s="68"/>
      <c r="AG39" s="66"/>
      <c r="AH39" s="66"/>
      <c r="AI39" s="66"/>
      <c r="AJ39" s="66"/>
      <c r="AK39" s="66"/>
      <c r="AL39" s="66"/>
      <c r="AM39" s="66"/>
      <c r="AN39" s="66"/>
      <c r="AO39" s="66"/>
      <c r="AP39" s="66"/>
      <c r="AQ39" s="66"/>
      <c r="AR39" s="66"/>
      <c r="AS39" s="69"/>
    </row>
    <row r="40" spans="2:53" ht="18" customHeight="1" thickBot="1" x14ac:dyDescent="0.3">
      <c r="B40" s="36"/>
      <c r="C40" s="264" t="s">
        <v>77</v>
      </c>
      <c r="D40" s="265"/>
      <c r="E40" s="266" t="str">
        <f>'CompetitorList &amp; ResultsSummary'!D20</f>
        <v>Danny Fenton</v>
      </c>
      <c r="F40" s="266"/>
      <c r="G40" s="266"/>
      <c r="H40" s="266"/>
      <c r="I40" s="266"/>
      <c r="J40" s="266"/>
      <c r="K40" s="265" t="s">
        <v>78</v>
      </c>
      <c r="L40" s="265"/>
      <c r="M40" s="266" t="str">
        <f>'CompetitorList &amp; ResultsSummary'!F20</f>
        <v>Chipmunk - T10</v>
      </c>
      <c r="N40" s="266"/>
      <c r="O40" s="266"/>
      <c r="P40" s="266"/>
      <c r="Q40" s="266"/>
      <c r="R40" s="266"/>
      <c r="S40" s="266"/>
      <c r="T40" s="113"/>
      <c r="U40" s="113"/>
      <c r="V40" s="97"/>
      <c r="W40" s="97"/>
      <c r="X40" s="97"/>
      <c r="Y40" s="97"/>
      <c r="Z40" s="97"/>
      <c r="AA40" s="97"/>
      <c r="AB40" s="97"/>
      <c r="AC40" s="97"/>
      <c r="AD40" s="97"/>
      <c r="AE40" s="113"/>
      <c r="AF40" s="113"/>
      <c r="AG40" s="97"/>
      <c r="AH40" s="97"/>
      <c r="AI40" s="97"/>
      <c r="AJ40" s="97"/>
      <c r="AK40" s="267"/>
      <c r="AL40" s="267"/>
      <c r="AM40" s="267"/>
      <c r="AN40" s="267"/>
      <c r="AO40" s="267"/>
      <c r="AP40" s="267"/>
      <c r="AQ40" s="267"/>
      <c r="AR40" s="268"/>
      <c r="AS40" s="70"/>
      <c r="AY40" s="73"/>
    </row>
    <row r="41" spans="2:53" ht="18" customHeight="1" thickBot="1" x14ac:dyDescent="0.25">
      <c r="B41" s="36"/>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70"/>
      <c r="AY41" s="73"/>
    </row>
    <row r="42" spans="2:53" ht="16.5" thickBot="1" x14ac:dyDescent="0.3">
      <c r="B42" s="36"/>
      <c r="C42" s="252" t="str">
        <f>E40</f>
        <v>Danny Fenton</v>
      </c>
      <c r="D42" s="253"/>
      <c r="E42" s="253"/>
      <c r="F42" s="253"/>
      <c r="G42" s="253" t="s">
        <v>16</v>
      </c>
      <c r="H42" s="253"/>
      <c r="I42" s="253"/>
      <c r="J42" s="253"/>
      <c r="K42" s="253"/>
      <c r="L42" s="254"/>
      <c r="M42" s="71"/>
      <c r="N42" s="252" t="str">
        <f>E40</f>
        <v>Danny Fenton</v>
      </c>
      <c r="O42" s="253"/>
      <c r="P42" s="253"/>
      <c r="Q42" s="253"/>
      <c r="R42" s="253" t="s">
        <v>20</v>
      </c>
      <c r="S42" s="253"/>
      <c r="T42" s="253"/>
      <c r="U42" s="253"/>
      <c r="V42" s="253"/>
      <c r="W42" s="254"/>
      <c r="X42" s="71"/>
      <c r="Y42" s="252" t="str">
        <f>E40</f>
        <v>Danny Fenton</v>
      </c>
      <c r="Z42" s="253"/>
      <c r="AA42" s="253"/>
      <c r="AB42" s="253"/>
      <c r="AC42" s="253" t="s">
        <v>21</v>
      </c>
      <c r="AD42" s="253"/>
      <c r="AE42" s="253"/>
      <c r="AF42" s="253"/>
      <c r="AG42" s="253"/>
      <c r="AH42" s="254"/>
      <c r="AI42" s="71"/>
      <c r="AJ42" s="71"/>
      <c r="AK42" s="256" t="str">
        <f>E40</f>
        <v>Danny Fenton</v>
      </c>
      <c r="AL42" s="257"/>
      <c r="AM42" s="257"/>
      <c r="AN42" s="80"/>
      <c r="AO42" s="80"/>
      <c r="AP42" s="258" t="s">
        <v>79</v>
      </c>
      <c r="AQ42" s="259"/>
      <c r="AR42" s="260"/>
      <c r="AS42" s="70"/>
      <c r="AY42" s="73"/>
    </row>
    <row r="43" spans="2:53" x14ac:dyDescent="0.2">
      <c r="B43" s="36"/>
      <c r="C43" s="255"/>
      <c r="D43" s="251"/>
      <c r="E43" s="251"/>
      <c r="F43" s="251"/>
      <c r="G43" s="251" t="s">
        <v>80</v>
      </c>
      <c r="H43" s="251"/>
      <c r="I43" s="251" t="s">
        <v>81</v>
      </c>
      <c r="J43" s="251"/>
      <c r="K43" s="104"/>
      <c r="L43" s="8" t="s">
        <v>11</v>
      </c>
      <c r="M43" s="49"/>
      <c r="N43" s="255"/>
      <c r="O43" s="251"/>
      <c r="P43" s="251"/>
      <c r="Q43" s="251"/>
      <c r="R43" s="251" t="s">
        <v>80</v>
      </c>
      <c r="S43" s="251"/>
      <c r="T43" s="251" t="s">
        <v>81</v>
      </c>
      <c r="U43" s="251"/>
      <c r="V43" s="104"/>
      <c r="W43" s="8" t="s">
        <v>11</v>
      </c>
      <c r="X43" s="49"/>
      <c r="Y43" s="255"/>
      <c r="Z43" s="251"/>
      <c r="AA43" s="251"/>
      <c r="AB43" s="251"/>
      <c r="AC43" s="251" t="s">
        <v>80</v>
      </c>
      <c r="AD43" s="251"/>
      <c r="AE43" s="251" t="s">
        <v>81</v>
      </c>
      <c r="AF43" s="251"/>
      <c r="AG43" s="104"/>
      <c r="AH43" s="8" t="s">
        <v>11</v>
      </c>
      <c r="AI43" s="49"/>
      <c r="AJ43" s="49"/>
      <c r="AK43" s="261"/>
      <c r="AL43" s="262"/>
      <c r="AM43" s="262"/>
      <c r="AN43" s="262"/>
      <c r="AO43" s="262"/>
      <c r="AP43" s="262"/>
      <c r="AQ43" s="262"/>
      <c r="AR43" s="263"/>
      <c r="AS43" s="70"/>
      <c r="AY43" s="73"/>
    </row>
    <row r="44" spans="2:53" x14ac:dyDescent="0.2">
      <c r="B44" s="36"/>
      <c r="C44" s="36"/>
      <c r="D44" s="247" t="s">
        <v>82</v>
      </c>
      <c r="E44" s="248"/>
      <c r="F44" s="9" t="s">
        <v>83</v>
      </c>
      <c r="G44" s="104" t="s">
        <v>84</v>
      </c>
      <c r="H44" s="104" t="s">
        <v>26</v>
      </c>
      <c r="I44" s="104" t="s">
        <v>84</v>
      </c>
      <c r="J44" s="104" t="s">
        <v>26</v>
      </c>
      <c r="K44" s="10"/>
      <c r="L44" s="8" t="s">
        <v>26</v>
      </c>
      <c r="M44" s="49"/>
      <c r="N44" s="36"/>
      <c r="O44" s="247" t="s">
        <v>82</v>
      </c>
      <c r="P44" s="248"/>
      <c r="Q44" s="9" t="s">
        <v>83</v>
      </c>
      <c r="R44" s="104" t="s">
        <v>84</v>
      </c>
      <c r="S44" s="104" t="s">
        <v>26</v>
      </c>
      <c r="T44" s="104" t="s">
        <v>84</v>
      </c>
      <c r="U44" s="104" t="s">
        <v>26</v>
      </c>
      <c r="V44" s="10"/>
      <c r="W44" s="8" t="s">
        <v>26</v>
      </c>
      <c r="X44" s="49"/>
      <c r="Y44" s="36"/>
      <c r="Z44" s="247" t="s">
        <v>82</v>
      </c>
      <c r="AA44" s="248"/>
      <c r="AB44" s="9" t="s">
        <v>83</v>
      </c>
      <c r="AC44" s="104" t="s">
        <v>84</v>
      </c>
      <c r="AD44" s="104" t="s">
        <v>26</v>
      </c>
      <c r="AE44" s="104" t="s">
        <v>84</v>
      </c>
      <c r="AF44" s="104" t="s">
        <v>26</v>
      </c>
      <c r="AG44" s="10"/>
      <c r="AH44" s="8" t="s">
        <v>26</v>
      </c>
      <c r="AI44" s="49"/>
      <c r="AJ44" s="49"/>
      <c r="AK44" s="11"/>
      <c r="AL44" s="12" t="s">
        <v>16</v>
      </c>
      <c r="AM44" s="12" t="s">
        <v>20</v>
      </c>
      <c r="AN44" s="12" t="s">
        <v>21</v>
      </c>
      <c r="AO44" s="49"/>
      <c r="AP44" s="13"/>
      <c r="AQ44" s="179" t="s">
        <v>85</v>
      </c>
      <c r="AR44" s="180">
        <f>AL45+AM45+AN45-AN47</f>
        <v>3292</v>
      </c>
      <c r="AS44" s="70"/>
      <c r="AU44" s="102"/>
      <c r="AV44" s="102"/>
      <c r="AW44" s="102"/>
      <c r="AX44" s="102"/>
      <c r="AY44" s="102"/>
      <c r="AZ44" s="102"/>
      <c r="BA44" s="102"/>
    </row>
    <row r="45" spans="2:53" x14ac:dyDescent="0.2">
      <c r="B45" s="36"/>
      <c r="C45" s="16">
        <v>1</v>
      </c>
      <c r="D45" s="17" t="s">
        <v>86</v>
      </c>
      <c r="E45" s="106"/>
      <c r="F45" s="18">
        <v>11</v>
      </c>
      <c r="G45" s="76">
        <v>9</v>
      </c>
      <c r="H45" s="19">
        <f>SUM(G45*F45)</f>
        <v>99</v>
      </c>
      <c r="I45" s="76">
        <v>9</v>
      </c>
      <c r="J45" s="19">
        <f>SUM(I45*F45)</f>
        <v>99</v>
      </c>
      <c r="K45" s="20"/>
      <c r="L45" s="21">
        <f>SUM(H45+J45)</f>
        <v>198</v>
      </c>
      <c r="M45" s="13"/>
      <c r="N45" s="16">
        <v>1</v>
      </c>
      <c r="O45" s="17" t="s">
        <v>86</v>
      </c>
      <c r="P45" s="106"/>
      <c r="Q45" s="18">
        <v>11</v>
      </c>
      <c r="R45" s="76">
        <v>9.5</v>
      </c>
      <c r="S45" s="19">
        <f>SUM(R45*Q45)</f>
        <v>104.5</v>
      </c>
      <c r="T45" s="76">
        <v>9</v>
      </c>
      <c r="U45" s="19">
        <f>SUM(T45*Q45)</f>
        <v>99</v>
      </c>
      <c r="V45" s="20"/>
      <c r="W45" s="21">
        <f>SUM(S45+U45)</f>
        <v>203.5</v>
      </c>
      <c r="X45" s="176"/>
      <c r="Y45" s="16">
        <v>1</v>
      </c>
      <c r="Z45" s="17" t="s">
        <v>86</v>
      </c>
      <c r="AA45" s="106"/>
      <c r="AB45" s="18">
        <v>11</v>
      </c>
      <c r="AC45" s="76">
        <v>9</v>
      </c>
      <c r="AD45" s="19">
        <f>SUM(AC45*AB45)</f>
        <v>99</v>
      </c>
      <c r="AE45" s="76">
        <v>9.5</v>
      </c>
      <c r="AF45" s="19">
        <f>SUM(AE45*AB45)</f>
        <v>104.5</v>
      </c>
      <c r="AG45" s="20"/>
      <c r="AH45" s="21">
        <f>SUM(AD45+AF45)</f>
        <v>203.5</v>
      </c>
      <c r="AI45" s="176"/>
      <c r="AJ45" s="13"/>
      <c r="AK45" s="25"/>
      <c r="AL45" s="179">
        <f>SUM(L71)</f>
        <v>1382</v>
      </c>
      <c r="AM45" s="179">
        <f>SUM(W71)</f>
        <v>1572.5</v>
      </c>
      <c r="AN45" s="179">
        <f>SUM(AH71)</f>
        <v>1719.5</v>
      </c>
      <c r="AO45" s="23"/>
      <c r="AP45" s="13"/>
      <c r="AQ45" s="100"/>
      <c r="AR45" s="15"/>
      <c r="AS45" s="70"/>
      <c r="AY45" s="73"/>
    </row>
    <row r="46" spans="2:53" x14ac:dyDescent="0.2">
      <c r="B46" s="36"/>
      <c r="C46" s="27">
        <v>2</v>
      </c>
      <c r="D46" s="77" t="s">
        <v>87</v>
      </c>
      <c r="E46" s="28" t="s">
        <v>92</v>
      </c>
      <c r="F46" s="29">
        <v>7</v>
      </c>
      <c r="G46" s="76">
        <v>7.5</v>
      </c>
      <c r="H46" s="26">
        <f>SUM(G46*F46)</f>
        <v>52.5</v>
      </c>
      <c r="I46" s="76">
        <v>8</v>
      </c>
      <c r="J46" s="30">
        <f>SUM(I46*F46)</f>
        <v>56</v>
      </c>
      <c r="K46" s="31"/>
      <c r="L46" s="32">
        <f>SUM(H46+J46)</f>
        <v>108.5</v>
      </c>
      <c r="M46" s="13"/>
      <c r="N46" s="27">
        <v>2</v>
      </c>
      <c r="O46" s="77" t="s">
        <v>87</v>
      </c>
      <c r="P46" s="28" t="s">
        <v>92</v>
      </c>
      <c r="Q46" s="29">
        <v>7</v>
      </c>
      <c r="R46" s="76">
        <v>7</v>
      </c>
      <c r="S46" s="26">
        <f>SUM(R46*Q46)</f>
        <v>49</v>
      </c>
      <c r="T46" s="76">
        <v>8</v>
      </c>
      <c r="U46" s="30">
        <f>SUM(T46*Q46)</f>
        <v>56</v>
      </c>
      <c r="V46" s="31"/>
      <c r="W46" s="32">
        <f>SUM(S46+U46)</f>
        <v>105</v>
      </c>
      <c r="X46" s="23"/>
      <c r="Y46" s="27">
        <v>2</v>
      </c>
      <c r="Z46" s="77" t="s">
        <v>87</v>
      </c>
      <c r="AA46" s="28" t="s">
        <v>92</v>
      </c>
      <c r="AB46" s="29">
        <v>7</v>
      </c>
      <c r="AC46" s="76">
        <v>8.5</v>
      </c>
      <c r="AD46" s="26">
        <f>SUM(AC46*AB46)</f>
        <v>59.5</v>
      </c>
      <c r="AE46" s="76">
        <v>8.5</v>
      </c>
      <c r="AF46" s="30">
        <f>SUM(AE46*AB46)</f>
        <v>59.5</v>
      </c>
      <c r="AG46" s="31"/>
      <c r="AH46" s="32">
        <f>SUM(AD46+AF46)</f>
        <v>119</v>
      </c>
      <c r="AI46" s="23"/>
      <c r="AJ46" s="13"/>
      <c r="AK46" s="36"/>
      <c r="AL46" s="23"/>
      <c r="AM46" s="23"/>
      <c r="AN46" s="23"/>
      <c r="AO46" s="23"/>
      <c r="AP46" s="13"/>
      <c r="AQ46" s="14"/>
      <c r="AR46" s="15"/>
      <c r="AS46" s="70"/>
      <c r="AY46" s="73"/>
    </row>
    <row r="47" spans="2:53" x14ac:dyDescent="0.2">
      <c r="B47" s="36"/>
      <c r="C47" s="25">
        <v>3</v>
      </c>
      <c r="D47" s="17" t="s">
        <v>88</v>
      </c>
      <c r="E47" s="28" t="s">
        <v>169</v>
      </c>
      <c r="F47" s="29">
        <v>7</v>
      </c>
      <c r="G47" s="76">
        <v>9</v>
      </c>
      <c r="H47" s="26">
        <f>SUM(G47*F47)</f>
        <v>63</v>
      </c>
      <c r="I47" s="76">
        <v>10</v>
      </c>
      <c r="J47" s="26">
        <f>SUM(I47*F47)</f>
        <v>70</v>
      </c>
      <c r="K47" s="34"/>
      <c r="L47" s="35">
        <f>SUM(H47+J47)</f>
        <v>133</v>
      </c>
      <c r="M47" s="13"/>
      <c r="N47" s="25">
        <v>3</v>
      </c>
      <c r="O47" s="17" t="s">
        <v>88</v>
      </c>
      <c r="P47" s="28" t="s">
        <v>169</v>
      </c>
      <c r="Q47" s="29">
        <v>7</v>
      </c>
      <c r="R47" s="76">
        <v>9</v>
      </c>
      <c r="S47" s="26">
        <f>SUM(R47*Q47)</f>
        <v>63</v>
      </c>
      <c r="T47" s="76">
        <v>10</v>
      </c>
      <c r="U47" s="26">
        <f>SUM(T47*Q47)</f>
        <v>70</v>
      </c>
      <c r="V47" s="34"/>
      <c r="W47" s="35">
        <f>SUM(S47+U47)</f>
        <v>133</v>
      </c>
      <c r="X47" s="23"/>
      <c r="Y47" s="25">
        <v>3</v>
      </c>
      <c r="Z47" s="17" t="s">
        <v>88</v>
      </c>
      <c r="AA47" s="28" t="s">
        <v>169</v>
      </c>
      <c r="AB47" s="29">
        <v>7</v>
      </c>
      <c r="AC47" s="76">
        <v>9</v>
      </c>
      <c r="AD47" s="26">
        <f>SUM(AC47*AB47)</f>
        <v>63</v>
      </c>
      <c r="AE47" s="76">
        <v>9</v>
      </c>
      <c r="AF47" s="26">
        <f>SUM(AE47*AB47)</f>
        <v>63</v>
      </c>
      <c r="AG47" s="34"/>
      <c r="AH47" s="35">
        <f>SUM(AD47+AF47)</f>
        <v>126</v>
      </c>
      <c r="AI47" s="23"/>
      <c r="AJ47" s="13"/>
      <c r="AK47" s="16" t="s">
        <v>89</v>
      </c>
      <c r="AL47" s="178">
        <f>MAX(AL45:AN45)</f>
        <v>1719.5</v>
      </c>
      <c r="AM47" s="34" t="s">
        <v>90</v>
      </c>
      <c r="AN47" s="179">
        <f>MIN(AL45:AN45)</f>
        <v>1382</v>
      </c>
      <c r="AO47" s="23"/>
      <c r="AP47" s="13"/>
      <c r="AQ47" s="14"/>
      <c r="AR47" s="15"/>
      <c r="AS47" s="70"/>
      <c r="AY47" s="73"/>
    </row>
    <row r="48" spans="2:53" x14ac:dyDescent="0.2">
      <c r="B48" s="36"/>
      <c r="C48" s="27">
        <v>4</v>
      </c>
      <c r="D48" s="77" t="s">
        <v>91</v>
      </c>
      <c r="E48" s="28" t="s">
        <v>126</v>
      </c>
      <c r="F48" s="29">
        <v>7</v>
      </c>
      <c r="G48" s="76">
        <v>8.5</v>
      </c>
      <c r="H48" s="26">
        <f t="shared" ref="H48:H53" si="9">SUM(G48*F48)</f>
        <v>59.5</v>
      </c>
      <c r="I48" s="76">
        <v>8.5</v>
      </c>
      <c r="J48" s="26">
        <f t="shared" ref="J48:J53" si="10">SUM(I48*F48)</f>
        <v>59.5</v>
      </c>
      <c r="K48" s="37"/>
      <c r="L48" s="35">
        <f t="shared" ref="L48:L53" si="11">SUM(H48+J48)</f>
        <v>119</v>
      </c>
      <c r="M48" s="13"/>
      <c r="N48" s="27">
        <v>4</v>
      </c>
      <c r="O48" s="77" t="s">
        <v>91</v>
      </c>
      <c r="P48" s="28" t="s">
        <v>126</v>
      </c>
      <c r="Q48" s="29">
        <v>7</v>
      </c>
      <c r="R48" s="76">
        <v>9</v>
      </c>
      <c r="S48" s="26">
        <f t="shared" ref="S48:S53" si="12">SUM(R48*Q48)</f>
        <v>63</v>
      </c>
      <c r="T48" s="76">
        <v>8</v>
      </c>
      <c r="U48" s="26">
        <f t="shared" ref="U48:U53" si="13">SUM(T48*Q48)</f>
        <v>56</v>
      </c>
      <c r="V48" s="37"/>
      <c r="W48" s="35">
        <f t="shared" ref="W48:W53" si="14">SUM(S48+U48)</f>
        <v>119</v>
      </c>
      <c r="X48" s="23"/>
      <c r="Y48" s="27">
        <v>4</v>
      </c>
      <c r="Z48" s="77" t="s">
        <v>91</v>
      </c>
      <c r="AA48" s="28" t="s">
        <v>126</v>
      </c>
      <c r="AB48" s="29">
        <v>7</v>
      </c>
      <c r="AC48" s="76">
        <v>9</v>
      </c>
      <c r="AD48" s="26">
        <f t="shared" ref="AD48:AD53" si="15">SUM(AC48*AB48)</f>
        <v>63</v>
      </c>
      <c r="AE48" s="76">
        <v>8</v>
      </c>
      <c r="AF48" s="26">
        <f t="shared" ref="AF48:AF53" si="16">SUM(AE48*AB48)</f>
        <v>56</v>
      </c>
      <c r="AG48" s="37"/>
      <c r="AH48" s="35">
        <f t="shared" ref="AH48:AH53" si="17">SUM(AD48+AF48)</f>
        <v>119</v>
      </c>
      <c r="AI48" s="23"/>
      <c r="AJ48" s="13"/>
      <c r="AK48" s="177"/>
      <c r="AL48" s="100"/>
      <c r="AM48" s="13"/>
      <c r="AN48" s="13"/>
      <c r="AO48" s="13"/>
      <c r="AP48" s="13"/>
      <c r="AQ48" s="14"/>
      <c r="AR48" s="15"/>
      <c r="AS48" s="70"/>
      <c r="AY48" s="73"/>
    </row>
    <row r="49" spans="2:51" x14ac:dyDescent="0.2">
      <c r="B49" s="36"/>
      <c r="C49" s="27">
        <v>5</v>
      </c>
      <c r="D49" s="77" t="s">
        <v>93</v>
      </c>
      <c r="E49" s="28" t="s">
        <v>119</v>
      </c>
      <c r="F49" s="29">
        <v>7</v>
      </c>
      <c r="G49" s="76">
        <v>8</v>
      </c>
      <c r="H49" s="26">
        <f t="shared" si="9"/>
        <v>56</v>
      </c>
      <c r="I49" s="76">
        <v>7.5</v>
      </c>
      <c r="J49" s="26">
        <f t="shared" si="10"/>
        <v>52.5</v>
      </c>
      <c r="K49" s="37"/>
      <c r="L49" s="35">
        <f t="shared" si="11"/>
        <v>108.5</v>
      </c>
      <c r="M49" s="13"/>
      <c r="N49" s="27">
        <v>5</v>
      </c>
      <c r="O49" s="77" t="s">
        <v>93</v>
      </c>
      <c r="P49" s="28" t="s">
        <v>119</v>
      </c>
      <c r="Q49" s="29">
        <v>7</v>
      </c>
      <c r="R49" s="76">
        <v>7.5</v>
      </c>
      <c r="S49" s="26">
        <f t="shared" si="12"/>
        <v>52.5</v>
      </c>
      <c r="T49" s="76">
        <v>7</v>
      </c>
      <c r="U49" s="26">
        <f t="shared" si="13"/>
        <v>49</v>
      </c>
      <c r="V49" s="37"/>
      <c r="W49" s="35">
        <f t="shared" si="14"/>
        <v>101.5</v>
      </c>
      <c r="X49" s="23"/>
      <c r="Y49" s="27">
        <v>5</v>
      </c>
      <c r="Z49" s="77" t="s">
        <v>93</v>
      </c>
      <c r="AA49" s="28" t="s">
        <v>119</v>
      </c>
      <c r="AB49" s="29">
        <v>7</v>
      </c>
      <c r="AC49" s="76">
        <v>8.5</v>
      </c>
      <c r="AD49" s="26">
        <f t="shared" si="15"/>
        <v>59.5</v>
      </c>
      <c r="AE49" s="76">
        <v>8</v>
      </c>
      <c r="AF49" s="26">
        <f t="shared" si="16"/>
        <v>56</v>
      </c>
      <c r="AG49" s="37"/>
      <c r="AH49" s="35">
        <f t="shared" si="17"/>
        <v>115.5</v>
      </c>
      <c r="AI49" s="23"/>
      <c r="AJ49" s="13"/>
      <c r="AK49" s="177"/>
      <c r="AL49" s="100"/>
      <c r="AM49" s="13"/>
      <c r="AN49" s="13"/>
      <c r="AO49" s="13"/>
      <c r="AP49" s="13"/>
      <c r="AQ49" s="14"/>
      <c r="AR49" s="15"/>
      <c r="AS49" s="70"/>
      <c r="AY49" s="73"/>
    </row>
    <row r="50" spans="2:51" x14ac:dyDescent="0.2">
      <c r="B50" s="36"/>
      <c r="C50" s="27">
        <v>6</v>
      </c>
      <c r="D50" s="17" t="s">
        <v>94</v>
      </c>
      <c r="E50" s="28" t="s">
        <v>124</v>
      </c>
      <c r="F50" s="29">
        <v>7</v>
      </c>
      <c r="G50" s="76">
        <v>7</v>
      </c>
      <c r="H50" s="26">
        <f t="shared" si="9"/>
        <v>49</v>
      </c>
      <c r="I50" s="76">
        <v>6.5</v>
      </c>
      <c r="J50" s="26">
        <f t="shared" si="10"/>
        <v>45.5</v>
      </c>
      <c r="K50" s="37"/>
      <c r="L50" s="35">
        <f t="shared" si="11"/>
        <v>94.5</v>
      </c>
      <c r="M50" s="13"/>
      <c r="N50" s="27">
        <v>6</v>
      </c>
      <c r="O50" s="17" t="s">
        <v>94</v>
      </c>
      <c r="P50" s="28" t="s">
        <v>124</v>
      </c>
      <c r="Q50" s="29">
        <v>7</v>
      </c>
      <c r="R50" s="76">
        <v>6.5</v>
      </c>
      <c r="S50" s="26">
        <f t="shared" si="12"/>
        <v>45.5</v>
      </c>
      <c r="T50" s="76">
        <v>6.5</v>
      </c>
      <c r="U50" s="26">
        <f t="shared" si="13"/>
        <v>45.5</v>
      </c>
      <c r="V50" s="37"/>
      <c r="W50" s="35">
        <f t="shared" si="14"/>
        <v>91</v>
      </c>
      <c r="X50" s="23"/>
      <c r="Y50" s="27">
        <v>6</v>
      </c>
      <c r="Z50" s="17" t="s">
        <v>94</v>
      </c>
      <c r="AA50" s="28" t="s">
        <v>124</v>
      </c>
      <c r="AB50" s="29">
        <v>7</v>
      </c>
      <c r="AC50" s="76">
        <v>7</v>
      </c>
      <c r="AD50" s="26">
        <f t="shared" si="15"/>
        <v>49</v>
      </c>
      <c r="AE50" s="76">
        <v>7</v>
      </c>
      <c r="AF50" s="26">
        <f t="shared" si="16"/>
        <v>49</v>
      </c>
      <c r="AG50" s="37"/>
      <c r="AH50" s="35">
        <f t="shared" si="17"/>
        <v>98</v>
      </c>
      <c r="AI50" s="23"/>
      <c r="AJ50" s="13"/>
      <c r="AK50" s="36"/>
      <c r="AL50" s="13"/>
      <c r="AM50" s="13"/>
      <c r="AN50" s="13"/>
      <c r="AO50" s="13"/>
      <c r="AP50" s="13"/>
      <c r="AQ50" s="14"/>
      <c r="AR50" s="15"/>
      <c r="AS50" s="70"/>
      <c r="AY50" s="73"/>
    </row>
    <row r="51" spans="2:51" ht="13.5" thickBot="1" x14ac:dyDescent="0.25">
      <c r="B51" s="36"/>
      <c r="C51" s="27">
        <v>7</v>
      </c>
      <c r="D51" s="77" t="s">
        <v>95</v>
      </c>
      <c r="E51" s="28" t="s">
        <v>131</v>
      </c>
      <c r="F51" s="29">
        <v>7</v>
      </c>
      <c r="G51" s="76">
        <v>8</v>
      </c>
      <c r="H51" s="26">
        <f t="shared" si="9"/>
        <v>56</v>
      </c>
      <c r="I51" s="76">
        <v>7</v>
      </c>
      <c r="J51" s="26">
        <f t="shared" si="10"/>
        <v>49</v>
      </c>
      <c r="K51" s="37"/>
      <c r="L51" s="35">
        <f t="shared" si="11"/>
        <v>105</v>
      </c>
      <c r="M51" s="13"/>
      <c r="N51" s="27">
        <v>7</v>
      </c>
      <c r="O51" s="77" t="s">
        <v>95</v>
      </c>
      <c r="P51" s="28" t="s">
        <v>131</v>
      </c>
      <c r="Q51" s="29">
        <v>7</v>
      </c>
      <c r="R51" s="76">
        <v>5</v>
      </c>
      <c r="S51" s="26">
        <f t="shared" si="12"/>
        <v>35</v>
      </c>
      <c r="T51" s="76">
        <v>6</v>
      </c>
      <c r="U51" s="26">
        <f t="shared" si="13"/>
        <v>42</v>
      </c>
      <c r="V51" s="37"/>
      <c r="W51" s="35">
        <f t="shared" si="14"/>
        <v>77</v>
      </c>
      <c r="X51" s="23"/>
      <c r="Y51" s="27">
        <v>7</v>
      </c>
      <c r="Z51" s="77" t="s">
        <v>95</v>
      </c>
      <c r="AA51" s="28" t="s">
        <v>131</v>
      </c>
      <c r="AB51" s="29">
        <v>7</v>
      </c>
      <c r="AC51" s="76">
        <v>8</v>
      </c>
      <c r="AD51" s="26">
        <f t="shared" si="15"/>
        <v>56</v>
      </c>
      <c r="AE51" s="76">
        <v>8</v>
      </c>
      <c r="AF51" s="26">
        <f t="shared" si="16"/>
        <v>56</v>
      </c>
      <c r="AG51" s="37"/>
      <c r="AH51" s="35">
        <f t="shared" si="17"/>
        <v>112</v>
      </c>
      <c r="AI51" s="23"/>
      <c r="AJ51" s="13"/>
      <c r="AK51" s="38"/>
      <c r="AL51" s="39"/>
      <c r="AM51" s="39"/>
      <c r="AN51" s="39"/>
      <c r="AO51" s="39"/>
      <c r="AP51" s="39"/>
      <c r="AQ51" s="40"/>
      <c r="AR51" s="41"/>
      <c r="AS51" s="70"/>
      <c r="AY51" s="73"/>
    </row>
    <row r="52" spans="2:51" x14ac:dyDescent="0.2">
      <c r="B52" s="36"/>
      <c r="C52" s="27">
        <v>8</v>
      </c>
      <c r="D52" s="77" t="s">
        <v>96</v>
      </c>
      <c r="E52" s="28" t="s">
        <v>120</v>
      </c>
      <c r="F52" s="29">
        <v>7</v>
      </c>
      <c r="G52" s="76">
        <v>7</v>
      </c>
      <c r="H52" s="26">
        <f t="shared" si="9"/>
        <v>49</v>
      </c>
      <c r="I52" s="76">
        <v>7.5</v>
      </c>
      <c r="J52" s="26">
        <f t="shared" si="10"/>
        <v>52.5</v>
      </c>
      <c r="K52" s="37"/>
      <c r="L52" s="35">
        <f t="shared" si="11"/>
        <v>101.5</v>
      </c>
      <c r="M52" s="13"/>
      <c r="N52" s="27">
        <v>8</v>
      </c>
      <c r="O52" s="77" t="s">
        <v>96</v>
      </c>
      <c r="P52" s="28" t="s">
        <v>120</v>
      </c>
      <c r="Q52" s="29">
        <v>7</v>
      </c>
      <c r="R52" s="76">
        <v>7.5</v>
      </c>
      <c r="S52" s="26">
        <f t="shared" si="12"/>
        <v>52.5</v>
      </c>
      <c r="T52" s="76">
        <v>7</v>
      </c>
      <c r="U52" s="26">
        <f t="shared" si="13"/>
        <v>49</v>
      </c>
      <c r="V52" s="37"/>
      <c r="W52" s="35">
        <f t="shared" si="14"/>
        <v>101.5</v>
      </c>
      <c r="X52" s="23"/>
      <c r="Y52" s="27">
        <v>8</v>
      </c>
      <c r="Z52" s="77" t="s">
        <v>96</v>
      </c>
      <c r="AA52" s="28" t="s">
        <v>120</v>
      </c>
      <c r="AB52" s="29">
        <v>7</v>
      </c>
      <c r="AC52" s="76">
        <v>8</v>
      </c>
      <c r="AD52" s="26">
        <f t="shared" si="15"/>
        <v>56</v>
      </c>
      <c r="AE52" s="76">
        <v>9</v>
      </c>
      <c r="AF52" s="26">
        <f t="shared" si="16"/>
        <v>63</v>
      </c>
      <c r="AG52" s="37"/>
      <c r="AH52" s="35">
        <f t="shared" si="17"/>
        <v>119</v>
      </c>
      <c r="AI52" s="23"/>
      <c r="AJ52" s="13"/>
      <c r="AK52" s="13"/>
      <c r="AL52" s="13"/>
      <c r="AM52" s="13"/>
      <c r="AN52" s="13"/>
      <c r="AO52" s="13"/>
      <c r="AP52" s="13"/>
      <c r="AQ52" s="13"/>
      <c r="AR52" s="13"/>
      <c r="AS52" s="70"/>
      <c r="AY52" s="73"/>
    </row>
    <row r="53" spans="2:51" x14ac:dyDescent="0.2">
      <c r="B53" s="36"/>
      <c r="C53" s="27">
        <v>9</v>
      </c>
      <c r="D53" s="17" t="s">
        <v>97</v>
      </c>
      <c r="E53" s="28" t="s">
        <v>127</v>
      </c>
      <c r="F53" s="29">
        <v>7</v>
      </c>
      <c r="G53" s="76">
        <v>3</v>
      </c>
      <c r="H53" s="26">
        <f t="shared" si="9"/>
        <v>21</v>
      </c>
      <c r="I53" s="76">
        <v>3</v>
      </c>
      <c r="J53" s="26">
        <f t="shared" si="10"/>
        <v>21</v>
      </c>
      <c r="K53" s="31"/>
      <c r="L53" s="35">
        <f t="shared" si="11"/>
        <v>42</v>
      </c>
      <c r="M53" s="13"/>
      <c r="N53" s="27">
        <v>9</v>
      </c>
      <c r="O53" s="17" t="s">
        <v>97</v>
      </c>
      <c r="P53" s="28" t="s">
        <v>127</v>
      </c>
      <c r="Q53" s="29">
        <v>7</v>
      </c>
      <c r="R53" s="76">
        <v>6</v>
      </c>
      <c r="S53" s="26">
        <f t="shared" si="12"/>
        <v>42</v>
      </c>
      <c r="T53" s="76">
        <v>6.5</v>
      </c>
      <c r="U53" s="26">
        <f t="shared" si="13"/>
        <v>45.5</v>
      </c>
      <c r="V53" s="31"/>
      <c r="W53" s="35">
        <f t="shared" si="14"/>
        <v>87.5</v>
      </c>
      <c r="X53" s="23"/>
      <c r="Y53" s="27">
        <v>9</v>
      </c>
      <c r="Z53" s="17" t="s">
        <v>97</v>
      </c>
      <c r="AA53" s="28" t="s">
        <v>127</v>
      </c>
      <c r="AB53" s="29">
        <v>7</v>
      </c>
      <c r="AC53" s="76">
        <v>8</v>
      </c>
      <c r="AD53" s="26">
        <f t="shared" si="15"/>
        <v>56</v>
      </c>
      <c r="AE53" s="76">
        <v>9</v>
      </c>
      <c r="AF53" s="26">
        <f t="shared" si="16"/>
        <v>63</v>
      </c>
      <c r="AG53" s="31"/>
      <c r="AH53" s="35">
        <f t="shared" si="17"/>
        <v>119</v>
      </c>
      <c r="AI53" s="23"/>
      <c r="AJ53" s="13"/>
      <c r="AK53" s="13"/>
      <c r="AL53" s="13"/>
      <c r="AM53" s="13"/>
      <c r="AN53" s="13"/>
      <c r="AO53" s="13"/>
      <c r="AP53" s="13"/>
      <c r="AQ53" s="13"/>
      <c r="AR53" s="13"/>
      <c r="AS53" s="70"/>
      <c r="AY53" s="73"/>
    </row>
    <row r="54" spans="2:51" x14ac:dyDescent="0.2">
      <c r="B54" s="36"/>
      <c r="C54" s="25">
        <v>10</v>
      </c>
      <c r="D54" s="33" t="s">
        <v>98</v>
      </c>
      <c r="E54" s="20"/>
      <c r="F54" s="29">
        <v>11</v>
      </c>
      <c r="G54" s="76">
        <v>0</v>
      </c>
      <c r="H54" s="26">
        <f>SUM(G54*F54)</f>
        <v>0</v>
      </c>
      <c r="I54" s="76">
        <v>0</v>
      </c>
      <c r="J54" s="26">
        <f>SUM(I54*F54)</f>
        <v>0</v>
      </c>
      <c r="K54" s="10"/>
      <c r="L54" s="35">
        <f>SUM(H54+J54)</f>
        <v>0</v>
      </c>
      <c r="M54" s="13"/>
      <c r="N54" s="25">
        <v>10</v>
      </c>
      <c r="O54" s="33" t="s">
        <v>98</v>
      </c>
      <c r="P54" s="20"/>
      <c r="Q54" s="29">
        <v>11</v>
      </c>
      <c r="R54" s="76">
        <v>8</v>
      </c>
      <c r="S54" s="26">
        <f>SUM(R54*Q54)</f>
        <v>88</v>
      </c>
      <c r="T54" s="76">
        <v>8.5</v>
      </c>
      <c r="U54" s="26">
        <f>SUM(T54*Q54)</f>
        <v>93.5</v>
      </c>
      <c r="V54" s="10"/>
      <c r="W54" s="35">
        <f>SUM(S54+U54)</f>
        <v>181.5</v>
      </c>
      <c r="X54" s="23"/>
      <c r="Y54" s="25">
        <v>10</v>
      </c>
      <c r="Z54" s="33" t="s">
        <v>98</v>
      </c>
      <c r="AA54" s="20"/>
      <c r="AB54" s="29">
        <v>11</v>
      </c>
      <c r="AC54" s="76">
        <v>8.5</v>
      </c>
      <c r="AD54" s="26">
        <f>SUM(AC54*AB54)</f>
        <v>93.5</v>
      </c>
      <c r="AE54" s="76">
        <v>9</v>
      </c>
      <c r="AF54" s="26">
        <f>SUM(AE54*AB54)</f>
        <v>99</v>
      </c>
      <c r="AG54" s="10"/>
      <c r="AH54" s="35">
        <f>SUM(AD54+AF54)</f>
        <v>192.5</v>
      </c>
      <c r="AI54" s="23"/>
      <c r="AJ54" s="13"/>
      <c r="AK54" s="13"/>
      <c r="AL54" s="13"/>
      <c r="AM54" s="13"/>
      <c r="AN54" s="13"/>
      <c r="AO54" s="13"/>
      <c r="AP54" s="13"/>
      <c r="AQ54" s="13"/>
      <c r="AR54" s="13"/>
      <c r="AS54" s="70"/>
      <c r="AY54" s="73"/>
    </row>
    <row r="55" spans="2:51" x14ac:dyDescent="0.2">
      <c r="B55" s="36"/>
      <c r="C55" s="36"/>
      <c r="D55" s="13"/>
      <c r="E55" s="22"/>
      <c r="F55" s="13"/>
      <c r="G55" s="23"/>
      <c r="H55" s="13"/>
      <c r="I55" s="23"/>
      <c r="J55" s="13"/>
      <c r="K55" s="23"/>
      <c r="L55" s="24"/>
      <c r="M55" s="13"/>
      <c r="N55" s="36"/>
      <c r="O55" s="13"/>
      <c r="P55" s="22"/>
      <c r="Q55" s="13"/>
      <c r="R55" s="23"/>
      <c r="S55" s="13"/>
      <c r="T55" s="23"/>
      <c r="U55" s="13"/>
      <c r="V55" s="23"/>
      <c r="W55" s="24"/>
      <c r="X55" s="23"/>
      <c r="Y55" s="36"/>
      <c r="Z55" s="13"/>
      <c r="AA55" s="22"/>
      <c r="AB55" s="13"/>
      <c r="AC55" s="23"/>
      <c r="AD55" s="13"/>
      <c r="AE55" s="23"/>
      <c r="AF55" s="13"/>
      <c r="AG55" s="23"/>
      <c r="AH55" s="24"/>
      <c r="AI55" s="23"/>
      <c r="AJ55" s="13"/>
      <c r="AK55" s="13"/>
      <c r="AL55" s="13"/>
      <c r="AM55" s="13"/>
      <c r="AN55" s="13"/>
      <c r="AO55" s="13"/>
      <c r="AP55" s="13"/>
      <c r="AQ55" s="13"/>
      <c r="AR55" s="13"/>
      <c r="AS55" s="70"/>
      <c r="AY55" s="73"/>
    </row>
    <row r="56" spans="2:51" x14ac:dyDescent="0.2">
      <c r="B56" s="36"/>
      <c r="C56" s="25">
        <v>11</v>
      </c>
      <c r="D56" s="249" t="s">
        <v>99</v>
      </c>
      <c r="E56" s="250"/>
      <c r="F56" s="42"/>
      <c r="G56" s="43"/>
      <c r="H56" s="43"/>
      <c r="I56" s="43"/>
      <c r="J56" s="43"/>
      <c r="K56" s="13"/>
      <c r="L56" s="44"/>
      <c r="M56" s="13"/>
      <c r="N56" s="25">
        <v>11</v>
      </c>
      <c r="O56" s="249" t="s">
        <v>99</v>
      </c>
      <c r="P56" s="250"/>
      <c r="Q56" s="42"/>
      <c r="R56" s="43"/>
      <c r="S56" s="43"/>
      <c r="T56" s="43"/>
      <c r="U56" s="43"/>
      <c r="V56" s="13"/>
      <c r="W56" s="44"/>
      <c r="X56" s="23"/>
      <c r="Y56" s="25">
        <v>11</v>
      </c>
      <c r="Z56" s="249" t="s">
        <v>99</v>
      </c>
      <c r="AA56" s="250"/>
      <c r="AB56" s="42"/>
      <c r="AC56" s="43"/>
      <c r="AD56" s="43"/>
      <c r="AE56" s="43"/>
      <c r="AF56" s="43"/>
      <c r="AG56" s="13"/>
      <c r="AH56" s="44"/>
      <c r="AI56" s="23"/>
      <c r="AJ56" s="13"/>
      <c r="AK56" s="13"/>
      <c r="AL56" s="13"/>
      <c r="AM56" s="13"/>
      <c r="AN56" s="13"/>
      <c r="AO56" s="13"/>
      <c r="AP56" s="13"/>
      <c r="AQ56" s="13"/>
      <c r="AR56" s="13"/>
      <c r="AS56" s="70"/>
      <c r="AY56" s="73"/>
    </row>
    <row r="57" spans="2:51" x14ac:dyDescent="0.2">
      <c r="B57" s="36"/>
      <c r="C57" s="25"/>
      <c r="D57" s="17" t="s">
        <v>100</v>
      </c>
      <c r="E57" s="20"/>
      <c r="F57" s="46">
        <v>6</v>
      </c>
      <c r="G57" s="76">
        <v>9.5</v>
      </c>
      <c r="H57" s="47">
        <f>SUM(G57*F57)</f>
        <v>57</v>
      </c>
      <c r="I57" s="76">
        <v>9.5</v>
      </c>
      <c r="J57" s="48">
        <f>SUM(I57*F57)</f>
        <v>57</v>
      </c>
      <c r="K57" s="34"/>
      <c r="L57" s="44">
        <f>SUM(H57+J57)</f>
        <v>114</v>
      </c>
      <c r="M57" s="13"/>
      <c r="N57" s="25"/>
      <c r="O57" s="17" t="s">
        <v>100</v>
      </c>
      <c r="P57" s="20"/>
      <c r="Q57" s="46">
        <v>6</v>
      </c>
      <c r="R57" s="76">
        <v>9.5</v>
      </c>
      <c r="S57" s="47">
        <f>SUM(R57*Q57)</f>
        <v>57</v>
      </c>
      <c r="T57" s="76">
        <v>9.5</v>
      </c>
      <c r="U57" s="48">
        <f>SUM(T57*Q57)</f>
        <v>57</v>
      </c>
      <c r="V57" s="34"/>
      <c r="W57" s="44">
        <f>SUM(S57+U57)</f>
        <v>114</v>
      </c>
      <c r="X57" s="23"/>
      <c r="Y57" s="25"/>
      <c r="Z57" s="17" t="s">
        <v>100</v>
      </c>
      <c r="AA57" s="20"/>
      <c r="AB57" s="46">
        <v>6</v>
      </c>
      <c r="AC57" s="76">
        <v>9.5</v>
      </c>
      <c r="AD57" s="47">
        <f>SUM(AC57*AB57)</f>
        <v>57</v>
      </c>
      <c r="AE57" s="76">
        <v>9.5</v>
      </c>
      <c r="AF57" s="48">
        <f>SUM(AE57*AB57)</f>
        <v>57</v>
      </c>
      <c r="AG57" s="34"/>
      <c r="AH57" s="44">
        <f>SUM(AD57+AF57)</f>
        <v>114</v>
      </c>
      <c r="AI57" s="23"/>
      <c r="AJ57" s="13"/>
      <c r="AK57" s="13"/>
      <c r="AL57" s="13"/>
      <c r="AM57" s="13"/>
      <c r="AN57" s="13"/>
      <c r="AO57" s="13"/>
      <c r="AP57" s="13"/>
      <c r="AQ57" s="13"/>
      <c r="AR57" s="13"/>
      <c r="AS57" s="70"/>
      <c r="AY57" s="73"/>
    </row>
    <row r="58" spans="2:51" x14ac:dyDescent="0.2">
      <c r="B58" s="36"/>
      <c r="C58" s="25"/>
      <c r="D58" s="17" t="s">
        <v>101</v>
      </c>
      <c r="E58" s="45"/>
      <c r="F58" s="46">
        <v>4</v>
      </c>
      <c r="G58" s="76">
        <v>8.5</v>
      </c>
      <c r="H58" s="47">
        <f>SUM(G58*F58)</f>
        <v>34</v>
      </c>
      <c r="I58" s="76">
        <v>8.5</v>
      </c>
      <c r="J58" s="48">
        <f>SUM(I58*F58)</f>
        <v>34</v>
      </c>
      <c r="K58" s="34"/>
      <c r="L58" s="44">
        <f>SUM(H58+J58)</f>
        <v>68</v>
      </c>
      <c r="M58" s="13"/>
      <c r="N58" s="25"/>
      <c r="O58" s="17" t="s">
        <v>101</v>
      </c>
      <c r="P58" s="45"/>
      <c r="Q58" s="46">
        <v>4</v>
      </c>
      <c r="R58" s="76">
        <v>7.5</v>
      </c>
      <c r="S58" s="47">
        <f>SUM(R58*Q58)</f>
        <v>30</v>
      </c>
      <c r="T58" s="76">
        <v>7.5</v>
      </c>
      <c r="U58" s="48">
        <f>SUM(T58*Q58)</f>
        <v>30</v>
      </c>
      <c r="V58" s="34"/>
      <c r="W58" s="44">
        <f>SUM(S58+U58)</f>
        <v>60</v>
      </c>
      <c r="X58" s="23"/>
      <c r="Y58" s="25"/>
      <c r="Z58" s="17" t="s">
        <v>101</v>
      </c>
      <c r="AA58" s="45"/>
      <c r="AB58" s="46">
        <v>4</v>
      </c>
      <c r="AC58" s="76">
        <v>9</v>
      </c>
      <c r="AD58" s="47">
        <f>SUM(AC58*AB58)</f>
        <v>36</v>
      </c>
      <c r="AE58" s="76">
        <v>9</v>
      </c>
      <c r="AF58" s="48">
        <f>SUM(AE58*AB58)</f>
        <v>36</v>
      </c>
      <c r="AG58" s="34"/>
      <c r="AH58" s="44">
        <f>SUM(AD58+AF58)</f>
        <v>72</v>
      </c>
      <c r="AI58" s="23"/>
      <c r="AJ58" s="13"/>
      <c r="AK58" s="13"/>
      <c r="AL58" s="13"/>
      <c r="AM58" s="13"/>
      <c r="AN58" s="13"/>
      <c r="AO58" s="13"/>
      <c r="AP58" s="13"/>
      <c r="AQ58" s="13"/>
      <c r="AR58" s="13"/>
      <c r="AS58" s="70"/>
      <c r="AY58" s="73"/>
    </row>
    <row r="59" spans="2:51" x14ac:dyDescent="0.2">
      <c r="B59" s="36"/>
      <c r="C59" s="25"/>
      <c r="D59" s="17" t="s">
        <v>102</v>
      </c>
      <c r="E59" s="20"/>
      <c r="F59" s="29">
        <v>2</v>
      </c>
      <c r="G59" s="76">
        <v>8</v>
      </c>
      <c r="H59" s="26">
        <f>SUM(G59*F59)</f>
        <v>16</v>
      </c>
      <c r="I59" s="76">
        <v>8</v>
      </c>
      <c r="J59" s="26">
        <f>SUM(I59*F59)</f>
        <v>16</v>
      </c>
      <c r="K59" s="37"/>
      <c r="L59" s="35">
        <f>SUM(H59+J59)</f>
        <v>32</v>
      </c>
      <c r="M59" s="13"/>
      <c r="N59" s="25"/>
      <c r="O59" s="17" t="s">
        <v>102</v>
      </c>
      <c r="P59" s="20"/>
      <c r="Q59" s="29">
        <v>2</v>
      </c>
      <c r="R59" s="76">
        <v>8</v>
      </c>
      <c r="S59" s="26">
        <f>SUM(R59*Q59)</f>
        <v>16</v>
      </c>
      <c r="T59" s="76">
        <v>8</v>
      </c>
      <c r="U59" s="26">
        <f>SUM(T59*Q59)</f>
        <v>16</v>
      </c>
      <c r="V59" s="37"/>
      <c r="W59" s="35">
        <f>SUM(S59+U59)</f>
        <v>32</v>
      </c>
      <c r="X59" s="23"/>
      <c r="Y59" s="25"/>
      <c r="Z59" s="17" t="s">
        <v>102</v>
      </c>
      <c r="AA59" s="20"/>
      <c r="AB59" s="29">
        <v>2</v>
      </c>
      <c r="AC59" s="76">
        <v>8.5</v>
      </c>
      <c r="AD59" s="26">
        <f>SUM(AC59*AB59)</f>
        <v>17</v>
      </c>
      <c r="AE59" s="76">
        <v>8.5</v>
      </c>
      <c r="AF59" s="26">
        <f>SUM(AE59*AB59)</f>
        <v>17</v>
      </c>
      <c r="AG59" s="37"/>
      <c r="AH59" s="35">
        <f>SUM(AD59+AF59)</f>
        <v>34</v>
      </c>
      <c r="AI59" s="23"/>
      <c r="AJ59" s="13"/>
      <c r="AK59" s="13"/>
      <c r="AL59" s="13"/>
      <c r="AM59" s="13"/>
      <c r="AN59" s="13"/>
      <c r="AO59" s="13"/>
      <c r="AP59" s="13"/>
      <c r="AQ59" s="13"/>
      <c r="AR59" s="13"/>
      <c r="AS59" s="70"/>
      <c r="AY59" s="73"/>
    </row>
    <row r="60" spans="2:51" x14ac:dyDescent="0.2">
      <c r="B60" s="36"/>
      <c r="C60" s="25"/>
      <c r="D60" s="17" t="s">
        <v>103</v>
      </c>
      <c r="E60" s="78"/>
      <c r="F60" s="29">
        <v>6</v>
      </c>
      <c r="G60" s="76">
        <v>8.5</v>
      </c>
      <c r="H60" s="26">
        <f>SUM(G60*F60)</f>
        <v>51</v>
      </c>
      <c r="I60" s="76">
        <v>8.5</v>
      </c>
      <c r="J60" s="26">
        <f>SUM(I60*F60)</f>
        <v>51</v>
      </c>
      <c r="K60" s="34"/>
      <c r="L60" s="35">
        <f>SUM(H60+J60)</f>
        <v>102</v>
      </c>
      <c r="M60" s="13"/>
      <c r="N60" s="25"/>
      <c r="O60" s="17" t="s">
        <v>103</v>
      </c>
      <c r="P60" s="78"/>
      <c r="Q60" s="29">
        <v>6</v>
      </c>
      <c r="R60" s="76">
        <v>8.5</v>
      </c>
      <c r="S60" s="26">
        <f>SUM(R60*Q60)</f>
        <v>51</v>
      </c>
      <c r="T60" s="76">
        <v>8.5</v>
      </c>
      <c r="U60" s="26">
        <f>SUM(T60*Q60)</f>
        <v>51</v>
      </c>
      <c r="V60" s="34"/>
      <c r="W60" s="35">
        <f>SUM(S60+U60)</f>
        <v>102</v>
      </c>
      <c r="X60" s="23"/>
      <c r="Y60" s="25"/>
      <c r="Z60" s="17" t="s">
        <v>103</v>
      </c>
      <c r="AA60" s="78"/>
      <c r="AB60" s="29">
        <v>6</v>
      </c>
      <c r="AC60" s="76">
        <v>9</v>
      </c>
      <c r="AD60" s="26">
        <f>SUM(AC60*AB60)</f>
        <v>54</v>
      </c>
      <c r="AE60" s="76">
        <v>9</v>
      </c>
      <c r="AF60" s="26">
        <f>SUM(AE60*AB60)</f>
        <v>54</v>
      </c>
      <c r="AG60" s="34"/>
      <c r="AH60" s="35">
        <f>SUM(AD60+AF60)</f>
        <v>108</v>
      </c>
      <c r="AI60" s="23"/>
      <c r="AJ60" s="13"/>
      <c r="AK60" s="13"/>
      <c r="AL60" s="13"/>
      <c r="AM60" s="13"/>
      <c r="AN60" s="13"/>
      <c r="AO60" s="13"/>
      <c r="AP60" s="13"/>
      <c r="AQ60" s="13"/>
      <c r="AR60" s="13"/>
      <c r="AS60" s="70"/>
      <c r="AY60" s="73"/>
    </row>
    <row r="61" spans="2:51" x14ac:dyDescent="0.2">
      <c r="B61" s="36"/>
      <c r="C61" s="25"/>
      <c r="D61" s="17" t="s">
        <v>104</v>
      </c>
      <c r="E61" s="78"/>
      <c r="F61" s="29">
        <v>4</v>
      </c>
      <c r="G61" s="76">
        <v>7</v>
      </c>
      <c r="H61" s="26">
        <f>SUM(G61*F61)</f>
        <v>28</v>
      </c>
      <c r="I61" s="76">
        <v>7</v>
      </c>
      <c r="J61" s="26">
        <f>SUM(I61*F61)</f>
        <v>28</v>
      </c>
      <c r="K61" s="34"/>
      <c r="L61" s="35">
        <f>SUM(H61+J61)</f>
        <v>56</v>
      </c>
      <c r="M61" s="13"/>
      <c r="N61" s="25"/>
      <c r="O61" s="17" t="s">
        <v>104</v>
      </c>
      <c r="P61" s="78"/>
      <c r="Q61" s="29">
        <v>4</v>
      </c>
      <c r="R61" s="76">
        <v>8</v>
      </c>
      <c r="S61" s="26">
        <f>SUM(R61*Q61)</f>
        <v>32</v>
      </c>
      <c r="T61" s="76">
        <v>8</v>
      </c>
      <c r="U61" s="26">
        <f>SUM(T61*Q61)</f>
        <v>32</v>
      </c>
      <c r="V61" s="34"/>
      <c r="W61" s="35">
        <f>SUM(S61+U61)</f>
        <v>64</v>
      </c>
      <c r="X61" s="23"/>
      <c r="Y61" s="25"/>
      <c r="Z61" s="17" t="s">
        <v>104</v>
      </c>
      <c r="AA61" s="78"/>
      <c r="AB61" s="29">
        <v>4</v>
      </c>
      <c r="AC61" s="76">
        <v>8.5</v>
      </c>
      <c r="AD61" s="26">
        <f>SUM(AC61*AB61)</f>
        <v>34</v>
      </c>
      <c r="AE61" s="76">
        <v>8.5</v>
      </c>
      <c r="AF61" s="26">
        <f>SUM(AE61*AB61)</f>
        <v>34</v>
      </c>
      <c r="AG61" s="34"/>
      <c r="AH61" s="35">
        <f>SUM(AD61+AF61)</f>
        <v>68</v>
      </c>
      <c r="AI61" s="23"/>
      <c r="AJ61" s="13"/>
      <c r="AK61" s="13"/>
      <c r="AL61" s="13"/>
      <c r="AM61" s="13"/>
      <c r="AN61" s="13"/>
      <c r="AO61" s="13"/>
      <c r="AP61" s="13"/>
      <c r="AQ61" s="13"/>
      <c r="AR61" s="13"/>
      <c r="AS61" s="70"/>
      <c r="AY61" s="73"/>
    </row>
    <row r="62" spans="2:51" x14ac:dyDescent="0.2">
      <c r="B62" s="36"/>
      <c r="C62" s="36"/>
      <c r="D62" s="13"/>
      <c r="E62" s="49"/>
      <c r="F62" s="22"/>
      <c r="G62" s="89"/>
      <c r="H62" s="23"/>
      <c r="I62" s="89"/>
      <c r="J62" s="23"/>
      <c r="K62" s="13"/>
      <c r="L62" s="24"/>
      <c r="M62" s="13"/>
      <c r="N62" s="36"/>
      <c r="O62" s="13"/>
      <c r="P62" s="49"/>
      <c r="Q62" s="22"/>
      <c r="R62" s="89"/>
      <c r="S62" s="23"/>
      <c r="T62" s="89"/>
      <c r="U62" s="23"/>
      <c r="V62" s="13"/>
      <c r="W62" s="24"/>
      <c r="X62" s="23"/>
      <c r="Y62" s="36"/>
      <c r="Z62" s="13"/>
      <c r="AA62" s="49"/>
      <c r="AB62" s="22"/>
      <c r="AC62" s="89"/>
      <c r="AD62" s="23"/>
      <c r="AE62" s="89"/>
      <c r="AF62" s="23"/>
      <c r="AG62" s="13"/>
      <c r="AH62" s="24"/>
      <c r="AI62" s="23"/>
      <c r="AJ62" s="13"/>
      <c r="AK62" s="13"/>
      <c r="AL62" s="13"/>
      <c r="AM62" s="13"/>
      <c r="AN62" s="13"/>
      <c r="AO62" s="13"/>
      <c r="AP62" s="13"/>
      <c r="AQ62" s="13"/>
      <c r="AR62" s="13"/>
      <c r="AS62" s="70"/>
      <c r="AY62" s="73"/>
    </row>
    <row r="63" spans="2:51" ht="13.5" thickBot="1" x14ac:dyDescent="0.25">
      <c r="B63" s="36"/>
      <c r="C63" s="36"/>
      <c r="D63" s="13"/>
      <c r="E63" s="49"/>
      <c r="F63" s="22"/>
      <c r="G63" s="107" t="s">
        <v>105</v>
      </c>
      <c r="H63" s="108">
        <f>SUM(H45:H61)</f>
        <v>691</v>
      </c>
      <c r="I63" s="107" t="s">
        <v>106</v>
      </c>
      <c r="J63" s="108">
        <f>SUM(J45:J61)</f>
        <v>691</v>
      </c>
      <c r="K63" s="13"/>
      <c r="L63" s="24"/>
      <c r="M63" s="13"/>
      <c r="N63" s="36"/>
      <c r="O63" s="13"/>
      <c r="P63" s="49"/>
      <c r="Q63" s="22"/>
      <c r="R63" s="107" t="s">
        <v>105</v>
      </c>
      <c r="S63" s="108">
        <f>SUM(S45:S61)</f>
        <v>781</v>
      </c>
      <c r="T63" s="107" t="s">
        <v>106</v>
      </c>
      <c r="U63" s="108">
        <f>SUM(U45:U61)</f>
        <v>791.5</v>
      </c>
      <c r="V63" s="13"/>
      <c r="W63" s="24"/>
      <c r="X63" s="23"/>
      <c r="Y63" s="36"/>
      <c r="Z63" s="13"/>
      <c r="AA63" s="49"/>
      <c r="AB63" s="22"/>
      <c r="AC63" s="107" t="s">
        <v>105</v>
      </c>
      <c r="AD63" s="108">
        <f>SUM(AD45:AD61)</f>
        <v>852.5</v>
      </c>
      <c r="AE63" s="107" t="s">
        <v>106</v>
      </c>
      <c r="AF63" s="108">
        <f>SUM(AF45:AF61)</f>
        <v>867</v>
      </c>
      <c r="AG63" s="13"/>
      <c r="AH63" s="24"/>
      <c r="AI63" s="23"/>
      <c r="AJ63" s="13"/>
      <c r="AK63" s="13"/>
      <c r="AL63" s="13"/>
      <c r="AM63" s="13"/>
      <c r="AN63" s="13"/>
      <c r="AO63" s="13"/>
      <c r="AP63" s="13"/>
      <c r="AQ63" s="13"/>
      <c r="AR63" s="13"/>
      <c r="AS63" s="70"/>
      <c r="AY63" s="73"/>
    </row>
    <row r="64" spans="2:51" ht="13.5" thickBot="1" x14ac:dyDescent="0.25">
      <c r="B64" s="36"/>
      <c r="C64" s="36"/>
      <c r="D64" s="13"/>
      <c r="E64" s="49"/>
      <c r="F64" s="22"/>
      <c r="G64" s="83"/>
      <c r="H64" s="84"/>
      <c r="I64" s="84"/>
      <c r="J64" s="85" t="s">
        <v>107</v>
      </c>
      <c r="K64" s="86"/>
      <c r="L64" s="87">
        <f>SUM(L45:L61)</f>
        <v>1382</v>
      </c>
      <c r="M64" s="13"/>
      <c r="N64" s="36"/>
      <c r="O64" s="13"/>
      <c r="P64" s="49"/>
      <c r="Q64" s="22"/>
      <c r="R64" s="83"/>
      <c r="S64" s="84"/>
      <c r="T64" s="84"/>
      <c r="U64" s="85" t="s">
        <v>107</v>
      </c>
      <c r="V64" s="86"/>
      <c r="W64" s="87">
        <f>SUM(W45:W61)</f>
        <v>1572.5</v>
      </c>
      <c r="X64" s="23"/>
      <c r="Y64" s="36"/>
      <c r="Z64" s="13"/>
      <c r="AA64" s="49"/>
      <c r="AB64" s="22"/>
      <c r="AC64" s="83"/>
      <c r="AD64" s="84"/>
      <c r="AE64" s="84"/>
      <c r="AF64" s="85" t="s">
        <v>107</v>
      </c>
      <c r="AG64" s="86"/>
      <c r="AH64" s="87">
        <f>SUM(AH45:AH61)</f>
        <v>1719.5</v>
      </c>
      <c r="AI64" s="23"/>
      <c r="AJ64" s="13"/>
      <c r="AK64" s="13"/>
      <c r="AL64" s="13"/>
      <c r="AM64" s="13"/>
      <c r="AN64" s="13"/>
      <c r="AO64" s="13"/>
      <c r="AP64" s="13"/>
      <c r="AQ64" s="13"/>
      <c r="AR64" s="13"/>
      <c r="AS64" s="70"/>
      <c r="AY64" s="73"/>
    </row>
    <row r="65" spans="2:53" x14ac:dyDescent="0.2">
      <c r="B65" s="36"/>
      <c r="C65" s="36"/>
      <c r="D65" s="100"/>
      <c r="E65" s="49"/>
      <c r="F65" s="22"/>
      <c r="G65" s="81"/>
      <c r="H65" s="82"/>
      <c r="I65" s="88"/>
      <c r="J65" s="88"/>
      <c r="K65" s="13"/>
      <c r="L65" s="24"/>
      <c r="M65" s="13"/>
      <c r="N65" s="36"/>
      <c r="O65" s="100"/>
      <c r="P65" s="49"/>
      <c r="Q65" s="22"/>
      <c r="R65" s="81"/>
      <c r="S65" s="82"/>
      <c r="T65" s="88"/>
      <c r="U65" s="88"/>
      <c r="V65" s="13"/>
      <c r="W65" s="24"/>
      <c r="X65" s="23"/>
      <c r="Y65" s="36"/>
      <c r="Z65" s="100"/>
      <c r="AA65" s="49"/>
      <c r="AB65" s="22"/>
      <c r="AC65" s="81"/>
      <c r="AD65" s="82"/>
      <c r="AE65" s="88"/>
      <c r="AF65" s="88"/>
      <c r="AG65" s="13"/>
      <c r="AH65" s="24"/>
      <c r="AI65" s="23"/>
      <c r="AJ65" s="13"/>
      <c r="AK65" s="13"/>
      <c r="AL65" s="13"/>
      <c r="AM65" s="13"/>
      <c r="AN65" s="13"/>
      <c r="AO65" s="13"/>
      <c r="AP65" s="13"/>
      <c r="AQ65" s="13"/>
      <c r="AR65" s="13"/>
      <c r="AS65" s="70"/>
      <c r="AY65" s="73"/>
    </row>
    <row r="66" spans="2:53" x14ac:dyDescent="0.2">
      <c r="B66" s="36"/>
      <c r="C66" s="36"/>
      <c r="D66" s="100"/>
      <c r="E66" s="89" t="s">
        <v>108</v>
      </c>
      <c r="F66" s="22"/>
      <c r="G66" s="90"/>
      <c r="H66" s="91">
        <f>IF(G66="Yes",-0.1,0)</f>
        <v>0</v>
      </c>
      <c r="I66" s="23"/>
      <c r="J66" s="23"/>
      <c r="K66" s="13"/>
      <c r="L66" s="24"/>
      <c r="M66" s="13"/>
      <c r="N66" s="36"/>
      <c r="O66" s="100"/>
      <c r="P66" s="89" t="s">
        <v>108</v>
      </c>
      <c r="Q66" s="22"/>
      <c r="R66" s="90"/>
      <c r="S66" s="91">
        <f>IF(R66="Yes",-0.1,0)</f>
        <v>0</v>
      </c>
      <c r="T66" s="23"/>
      <c r="U66" s="23"/>
      <c r="V66" s="13"/>
      <c r="W66" s="24"/>
      <c r="X66" s="23"/>
      <c r="Y66" s="36"/>
      <c r="Z66" s="100"/>
      <c r="AA66" s="89" t="s">
        <v>108</v>
      </c>
      <c r="AB66" s="22"/>
      <c r="AC66" s="90"/>
      <c r="AD66" s="91">
        <f>IF(AC66="Yes",-0.1,0)</f>
        <v>0</v>
      </c>
      <c r="AE66" s="23"/>
      <c r="AF66" s="23"/>
      <c r="AG66" s="13"/>
      <c r="AH66" s="24"/>
      <c r="AI66" s="23"/>
      <c r="AJ66" s="13"/>
      <c r="AK66" s="13"/>
      <c r="AL66" s="13"/>
      <c r="AM66" s="13"/>
      <c r="AN66" s="13"/>
      <c r="AO66" s="13"/>
      <c r="AP66" s="13"/>
      <c r="AQ66" s="13"/>
      <c r="AR66" s="13"/>
      <c r="AS66" s="70"/>
      <c r="AY66" s="73"/>
    </row>
    <row r="67" spans="2:53" x14ac:dyDescent="0.2">
      <c r="B67" s="36"/>
      <c r="C67" s="36"/>
      <c r="D67" s="100"/>
      <c r="E67" s="89" t="s">
        <v>109</v>
      </c>
      <c r="F67" s="92"/>
      <c r="G67" s="90"/>
      <c r="H67" s="91">
        <f>IF(G67="Yes",-0.03,0)</f>
        <v>0</v>
      </c>
      <c r="I67" s="23"/>
      <c r="J67" s="23"/>
      <c r="K67" s="13"/>
      <c r="L67" s="24"/>
      <c r="M67" s="13"/>
      <c r="N67" s="36"/>
      <c r="O67" s="100"/>
      <c r="P67" s="89" t="s">
        <v>109</v>
      </c>
      <c r="Q67" s="92"/>
      <c r="R67" s="90"/>
      <c r="S67" s="91">
        <f>IF(R67="Yes",-0.03,0)</f>
        <v>0</v>
      </c>
      <c r="T67" s="23"/>
      <c r="U67" s="23"/>
      <c r="V67" s="13"/>
      <c r="W67" s="24"/>
      <c r="X67" s="23"/>
      <c r="Y67" s="36"/>
      <c r="Z67" s="100"/>
      <c r="AA67" s="89" t="s">
        <v>109</v>
      </c>
      <c r="AB67" s="92"/>
      <c r="AC67" s="90"/>
      <c r="AD67" s="91">
        <f>IF(AC67="Yes",-0.03,0)</f>
        <v>0</v>
      </c>
      <c r="AE67" s="23"/>
      <c r="AF67" s="23"/>
      <c r="AG67" s="13"/>
      <c r="AH67" s="24"/>
      <c r="AI67" s="23"/>
      <c r="AJ67" s="13"/>
      <c r="AK67" s="13"/>
      <c r="AL67" s="13"/>
      <c r="AM67" s="13"/>
      <c r="AN67" s="13"/>
      <c r="AO67" s="13"/>
      <c r="AP67" s="13"/>
      <c r="AQ67" s="13"/>
      <c r="AR67" s="13"/>
      <c r="AS67" s="70"/>
      <c r="AY67" s="73"/>
    </row>
    <row r="68" spans="2:53" ht="13.5" thickBot="1" x14ac:dyDescent="0.25">
      <c r="B68" s="36"/>
      <c r="C68" s="36"/>
      <c r="D68" s="13"/>
      <c r="E68" s="89" t="s">
        <v>110</v>
      </c>
      <c r="F68" s="22"/>
      <c r="G68" s="90"/>
      <c r="H68" s="93">
        <f>IF(G68="Yes",-0.1,0)</f>
        <v>0</v>
      </c>
      <c r="I68" s="100"/>
      <c r="J68" s="100"/>
      <c r="K68" s="13"/>
      <c r="L68" s="24"/>
      <c r="M68" s="13"/>
      <c r="N68" s="36"/>
      <c r="O68" s="13"/>
      <c r="P68" s="89" t="s">
        <v>110</v>
      </c>
      <c r="Q68" s="22"/>
      <c r="R68" s="90"/>
      <c r="S68" s="93">
        <f>IF(R68="Yes",-0.1,0)</f>
        <v>0</v>
      </c>
      <c r="T68" s="100"/>
      <c r="U68" s="100"/>
      <c r="V68" s="13"/>
      <c r="W68" s="24"/>
      <c r="X68" s="23"/>
      <c r="Y68" s="36"/>
      <c r="Z68" s="13"/>
      <c r="AA68" s="89" t="s">
        <v>110</v>
      </c>
      <c r="AB68" s="22"/>
      <c r="AC68" s="90"/>
      <c r="AD68" s="93">
        <f>IF(AC68="Yes",-0.1,0)</f>
        <v>0</v>
      </c>
      <c r="AE68" s="100"/>
      <c r="AF68" s="100"/>
      <c r="AG68" s="13"/>
      <c r="AH68" s="24"/>
      <c r="AI68" s="23"/>
      <c r="AJ68" s="13"/>
      <c r="AK68" s="13"/>
      <c r="AL68" s="13"/>
      <c r="AM68" s="13"/>
      <c r="AN68" s="13"/>
      <c r="AO68" s="13"/>
      <c r="AP68" s="13"/>
      <c r="AQ68" s="13"/>
      <c r="AR68" s="13"/>
      <c r="AS68" s="70"/>
      <c r="AY68" s="73"/>
    </row>
    <row r="69" spans="2:53" ht="13.5" thickBot="1" x14ac:dyDescent="0.25">
      <c r="B69" s="36"/>
      <c r="C69" s="36"/>
      <c r="D69" s="13"/>
      <c r="E69" s="49"/>
      <c r="F69" s="22"/>
      <c r="G69" s="81"/>
      <c r="H69" s="94">
        <f>SUM(H66:H68)</f>
        <v>0</v>
      </c>
      <c r="I69" s="95"/>
      <c r="J69" s="96" t="s">
        <v>111</v>
      </c>
      <c r="K69" s="97"/>
      <c r="L69" s="87">
        <f>SUM(L64*H69)</f>
        <v>0</v>
      </c>
      <c r="M69" s="13"/>
      <c r="N69" s="36"/>
      <c r="O69" s="13"/>
      <c r="P69" s="49"/>
      <c r="Q69" s="22"/>
      <c r="R69" s="81"/>
      <c r="S69" s="94">
        <f>SUM(S66:S68)</f>
        <v>0</v>
      </c>
      <c r="T69" s="95"/>
      <c r="U69" s="96" t="s">
        <v>111</v>
      </c>
      <c r="V69" s="97"/>
      <c r="W69" s="87">
        <f>SUM(W64*S69)</f>
        <v>0</v>
      </c>
      <c r="X69" s="23"/>
      <c r="Y69" s="36"/>
      <c r="Z69" s="13"/>
      <c r="AA69" s="49"/>
      <c r="AB69" s="22"/>
      <c r="AC69" s="81"/>
      <c r="AD69" s="94">
        <f>SUM(AD66:AD68)</f>
        <v>0</v>
      </c>
      <c r="AE69" s="95"/>
      <c r="AF69" s="96" t="s">
        <v>111</v>
      </c>
      <c r="AG69" s="97"/>
      <c r="AH69" s="87">
        <f>SUM(AH64*AD69)</f>
        <v>0</v>
      </c>
      <c r="AI69" s="23"/>
      <c r="AJ69" s="13"/>
      <c r="AK69" s="13"/>
      <c r="AL69" s="13"/>
      <c r="AM69" s="13"/>
      <c r="AN69" s="13"/>
      <c r="AO69" s="13"/>
      <c r="AP69" s="13"/>
      <c r="AQ69" s="13"/>
      <c r="AR69" s="13"/>
      <c r="AS69" s="70"/>
      <c r="AY69" s="73"/>
    </row>
    <row r="70" spans="2:53" ht="13.5" thickBot="1" x14ac:dyDescent="0.25">
      <c r="B70" s="36"/>
      <c r="C70" s="36"/>
      <c r="D70" s="13"/>
      <c r="E70" s="13"/>
      <c r="F70" s="13"/>
      <c r="G70" s="13"/>
      <c r="H70" s="23"/>
      <c r="I70" s="13"/>
      <c r="J70" s="23"/>
      <c r="K70" s="13"/>
      <c r="L70" s="24"/>
      <c r="M70" s="13"/>
      <c r="N70" s="36"/>
      <c r="O70" s="13"/>
      <c r="P70" s="13"/>
      <c r="Q70" s="13"/>
      <c r="R70" s="13"/>
      <c r="S70" s="23"/>
      <c r="T70" s="13"/>
      <c r="U70" s="23"/>
      <c r="V70" s="13"/>
      <c r="W70" s="24"/>
      <c r="X70" s="23"/>
      <c r="Y70" s="36"/>
      <c r="Z70" s="13"/>
      <c r="AA70" s="13"/>
      <c r="AB70" s="13"/>
      <c r="AC70" s="13"/>
      <c r="AD70" s="23"/>
      <c r="AE70" s="13"/>
      <c r="AF70" s="23"/>
      <c r="AG70" s="13"/>
      <c r="AH70" s="24"/>
      <c r="AI70" s="23"/>
      <c r="AJ70" s="13"/>
      <c r="AK70" s="13"/>
      <c r="AL70" s="13"/>
      <c r="AM70" s="13"/>
      <c r="AN70" s="13"/>
      <c r="AO70" s="13"/>
      <c r="AP70" s="13"/>
      <c r="AQ70" s="13"/>
      <c r="AR70" s="13"/>
      <c r="AS70" s="70"/>
      <c r="AY70" s="73"/>
    </row>
    <row r="71" spans="2:53" ht="13.5" thickBot="1" x14ac:dyDescent="0.25">
      <c r="B71" s="36"/>
      <c r="C71" s="38"/>
      <c r="D71" s="39"/>
      <c r="E71" s="39"/>
      <c r="F71" s="39"/>
      <c r="G71" s="39"/>
      <c r="H71" s="98"/>
      <c r="I71" s="99"/>
      <c r="J71" s="85" t="s">
        <v>112</v>
      </c>
      <c r="K71" s="86"/>
      <c r="L71" s="87">
        <f>SUM(L64+L69)</f>
        <v>1382</v>
      </c>
      <c r="M71" s="13"/>
      <c r="N71" s="38"/>
      <c r="O71" s="39"/>
      <c r="P71" s="39"/>
      <c r="Q71" s="39"/>
      <c r="R71" s="39"/>
      <c r="S71" s="98"/>
      <c r="T71" s="99"/>
      <c r="U71" s="85" t="s">
        <v>112</v>
      </c>
      <c r="V71" s="86"/>
      <c r="W71" s="87">
        <f>SUM(W64+W69)</f>
        <v>1572.5</v>
      </c>
      <c r="X71" s="23"/>
      <c r="Y71" s="38"/>
      <c r="Z71" s="39"/>
      <c r="AA71" s="39"/>
      <c r="AB71" s="39"/>
      <c r="AC71" s="39"/>
      <c r="AD71" s="98"/>
      <c r="AE71" s="99"/>
      <c r="AF71" s="85" t="s">
        <v>112</v>
      </c>
      <c r="AG71" s="86"/>
      <c r="AH71" s="87">
        <f>SUM(AH64+AH69)</f>
        <v>1719.5</v>
      </c>
      <c r="AI71" s="23"/>
      <c r="AJ71" s="13"/>
      <c r="AK71" s="13"/>
      <c r="AL71" s="13"/>
      <c r="AM71" s="13"/>
      <c r="AN71" s="13"/>
      <c r="AO71" s="13"/>
      <c r="AP71" s="13"/>
      <c r="AQ71" s="13"/>
      <c r="AR71" s="13"/>
      <c r="AS71" s="70"/>
      <c r="AY71" s="73"/>
    </row>
    <row r="72" spans="2:53" ht="13.5" thickBot="1" x14ac:dyDescent="0.25">
      <c r="B72" s="38"/>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72"/>
    </row>
    <row r="73" spans="2:53" ht="13.5" thickBot="1" x14ac:dyDescent="0.25"/>
    <row r="74" spans="2:53" ht="18" customHeight="1" thickBot="1" x14ac:dyDescent="0.3">
      <c r="B74" s="65"/>
      <c r="C74" s="66"/>
      <c r="D74" s="66"/>
      <c r="E74" s="66"/>
      <c r="F74" s="67"/>
      <c r="G74" s="67"/>
      <c r="H74" s="67"/>
      <c r="I74" s="67"/>
      <c r="J74" s="67"/>
      <c r="K74" s="66"/>
      <c r="L74" s="66"/>
      <c r="M74" s="66"/>
      <c r="N74" s="66"/>
      <c r="O74" s="80"/>
      <c r="P74" s="80"/>
      <c r="Q74" s="68"/>
      <c r="R74" s="68"/>
      <c r="S74" s="68"/>
      <c r="T74" s="68"/>
      <c r="U74" s="68"/>
      <c r="V74" s="66"/>
      <c r="W74" s="66"/>
      <c r="X74" s="66"/>
      <c r="Y74" s="66"/>
      <c r="Z74" s="80"/>
      <c r="AA74" s="80"/>
      <c r="AB74" s="68"/>
      <c r="AC74" s="68"/>
      <c r="AD74" s="68"/>
      <c r="AE74" s="68"/>
      <c r="AF74" s="68"/>
      <c r="AG74" s="66"/>
      <c r="AH74" s="66"/>
      <c r="AI74" s="66"/>
      <c r="AJ74" s="66"/>
      <c r="AK74" s="66"/>
      <c r="AL74" s="66"/>
      <c r="AM74" s="66"/>
      <c r="AN74" s="66"/>
      <c r="AO74" s="66"/>
      <c r="AP74" s="66"/>
      <c r="AQ74" s="66"/>
      <c r="AR74" s="66"/>
      <c r="AS74" s="69"/>
      <c r="AY74" s="73"/>
    </row>
    <row r="75" spans="2:53" ht="18" customHeight="1" thickBot="1" x14ac:dyDescent="0.3">
      <c r="B75" s="36"/>
      <c r="C75" s="264" t="s">
        <v>77</v>
      </c>
      <c r="D75" s="265"/>
      <c r="E75" s="266" t="str">
        <f>'CompetitorList &amp; ResultsSummary'!D21</f>
        <v>Matt Dawson</v>
      </c>
      <c r="F75" s="266"/>
      <c r="G75" s="266"/>
      <c r="H75" s="266"/>
      <c r="I75" s="266"/>
      <c r="J75" s="266"/>
      <c r="K75" s="265" t="s">
        <v>78</v>
      </c>
      <c r="L75" s="265"/>
      <c r="M75" s="266" t="str">
        <f>'CompetitorList &amp; ResultsSummary'!F21</f>
        <v>Sea Fury</v>
      </c>
      <c r="N75" s="266"/>
      <c r="O75" s="266"/>
      <c r="P75" s="266"/>
      <c r="Q75" s="266"/>
      <c r="R75" s="266"/>
      <c r="S75" s="266"/>
      <c r="T75" s="113"/>
      <c r="U75" s="113"/>
      <c r="V75" s="97"/>
      <c r="W75" s="97"/>
      <c r="X75" s="97"/>
      <c r="Y75" s="97"/>
      <c r="Z75" s="97"/>
      <c r="AA75" s="97"/>
      <c r="AB75" s="97"/>
      <c r="AC75" s="97"/>
      <c r="AD75" s="97"/>
      <c r="AE75" s="113"/>
      <c r="AF75" s="113"/>
      <c r="AG75" s="97"/>
      <c r="AH75" s="97"/>
      <c r="AI75" s="97"/>
      <c r="AJ75" s="97"/>
      <c r="AK75" s="267"/>
      <c r="AL75" s="267"/>
      <c r="AM75" s="267"/>
      <c r="AN75" s="267"/>
      <c r="AO75" s="267"/>
      <c r="AP75" s="267"/>
      <c r="AQ75" s="267"/>
      <c r="AR75" s="268"/>
      <c r="AS75" s="70"/>
      <c r="AY75" s="73"/>
    </row>
    <row r="76" spans="2:53" ht="18" customHeight="1" thickBot="1" x14ac:dyDescent="0.25">
      <c r="B76" s="36"/>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70"/>
      <c r="AY76" s="73"/>
    </row>
    <row r="77" spans="2:53" ht="16.5" thickBot="1" x14ac:dyDescent="0.3">
      <c r="B77" s="36"/>
      <c r="C77" s="252" t="str">
        <f>E75</f>
        <v>Matt Dawson</v>
      </c>
      <c r="D77" s="253"/>
      <c r="E77" s="253"/>
      <c r="F77" s="253"/>
      <c r="G77" s="253" t="s">
        <v>16</v>
      </c>
      <c r="H77" s="253"/>
      <c r="I77" s="253"/>
      <c r="J77" s="253"/>
      <c r="K77" s="253"/>
      <c r="L77" s="254"/>
      <c r="M77" s="71"/>
      <c r="N77" s="252" t="str">
        <f>E75</f>
        <v>Matt Dawson</v>
      </c>
      <c r="O77" s="253"/>
      <c r="P77" s="253"/>
      <c r="Q77" s="253"/>
      <c r="R77" s="253" t="s">
        <v>20</v>
      </c>
      <c r="S77" s="253"/>
      <c r="T77" s="253"/>
      <c r="U77" s="253"/>
      <c r="V77" s="253"/>
      <c r="W77" s="254"/>
      <c r="X77" s="71"/>
      <c r="Y77" s="252" t="str">
        <f>C77</f>
        <v>Matt Dawson</v>
      </c>
      <c r="Z77" s="253"/>
      <c r="AA77" s="253"/>
      <c r="AB77" s="253"/>
      <c r="AC77" s="253" t="s">
        <v>21</v>
      </c>
      <c r="AD77" s="253"/>
      <c r="AE77" s="253"/>
      <c r="AF77" s="253"/>
      <c r="AG77" s="253"/>
      <c r="AH77" s="254"/>
      <c r="AI77" s="71"/>
      <c r="AJ77" s="71"/>
      <c r="AK77" s="256" t="str">
        <f>E75</f>
        <v>Matt Dawson</v>
      </c>
      <c r="AL77" s="257"/>
      <c r="AM77" s="257"/>
      <c r="AN77" s="80"/>
      <c r="AO77" s="80"/>
      <c r="AP77" s="258" t="s">
        <v>79</v>
      </c>
      <c r="AQ77" s="259"/>
      <c r="AR77" s="260"/>
      <c r="AS77" s="70"/>
      <c r="AY77" s="73"/>
    </row>
    <row r="78" spans="2:53" x14ac:dyDescent="0.2">
      <c r="B78" s="36"/>
      <c r="C78" s="255"/>
      <c r="D78" s="251"/>
      <c r="E78" s="251"/>
      <c r="F78" s="251"/>
      <c r="G78" s="251" t="s">
        <v>80</v>
      </c>
      <c r="H78" s="251"/>
      <c r="I78" s="251" t="s">
        <v>81</v>
      </c>
      <c r="J78" s="251"/>
      <c r="K78" s="104"/>
      <c r="L78" s="8" t="s">
        <v>11</v>
      </c>
      <c r="M78" s="49"/>
      <c r="N78" s="255"/>
      <c r="O78" s="251"/>
      <c r="P78" s="251"/>
      <c r="Q78" s="251"/>
      <c r="R78" s="251" t="s">
        <v>80</v>
      </c>
      <c r="S78" s="251"/>
      <c r="T78" s="251" t="s">
        <v>81</v>
      </c>
      <c r="U78" s="251"/>
      <c r="V78" s="104"/>
      <c r="W78" s="8" t="s">
        <v>11</v>
      </c>
      <c r="X78" s="49"/>
      <c r="Y78" s="255"/>
      <c r="Z78" s="251"/>
      <c r="AA78" s="251"/>
      <c r="AB78" s="251"/>
      <c r="AC78" s="251" t="s">
        <v>80</v>
      </c>
      <c r="AD78" s="251"/>
      <c r="AE78" s="251" t="s">
        <v>81</v>
      </c>
      <c r="AF78" s="251"/>
      <c r="AG78" s="104"/>
      <c r="AH78" s="8" t="s">
        <v>11</v>
      </c>
      <c r="AI78" s="49"/>
      <c r="AJ78" s="49"/>
      <c r="AK78" s="261"/>
      <c r="AL78" s="262"/>
      <c r="AM78" s="262"/>
      <c r="AN78" s="262"/>
      <c r="AO78" s="262"/>
      <c r="AP78" s="262"/>
      <c r="AQ78" s="262"/>
      <c r="AR78" s="263"/>
      <c r="AS78" s="70"/>
      <c r="AY78" s="73"/>
    </row>
    <row r="79" spans="2:53" x14ac:dyDescent="0.2">
      <c r="B79" s="36"/>
      <c r="C79" s="36"/>
      <c r="D79" s="247" t="s">
        <v>82</v>
      </c>
      <c r="E79" s="248"/>
      <c r="F79" s="9" t="s">
        <v>83</v>
      </c>
      <c r="G79" s="104" t="s">
        <v>84</v>
      </c>
      <c r="H79" s="104" t="s">
        <v>26</v>
      </c>
      <c r="I79" s="104" t="s">
        <v>84</v>
      </c>
      <c r="J79" s="104" t="s">
        <v>26</v>
      </c>
      <c r="K79" s="10"/>
      <c r="L79" s="8" t="s">
        <v>26</v>
      </c>
      <c r="M79" s="49"/>
      <c r="N79" s="36"/>
      <c r="O79" s="247" t="s">
        <v>82</v>
      </c>
      <c r="P79" s="248"/>
      <c r="Q79" s="9" t="s">
        <v>83</v>
      </c>
      <c r="R79" s="104" t="s">
        <v>84</v>
      </c>
      <c r="S79" s="104" t="s">
        <v>26</v>
      </c>
      <c r="T79" s="104" t="s">
        <v>84</v>
      </c>
      <c r="U79" s="104" t="s">
        <v>26</v>
      </c>
      <c r="V79" s="10"/>
      <c r="W79" s="8" t="s">
        <v>26</v>
      </c>
      <c r="X79" s="49"/>
      <c r="Y79" s="36"/>
      <c r="Z79" s="247" t="s">
        <v>82</v>
      </c>
      <c r="AA79" s="248"/>
      <c r="AB79" s="9" t="s">
        <v>83</v>
      </c>
      <c r="AC79" s="104" t="s">
        <v>84</v>
      </c>
      <c r="AD79" s="104" t="s">
        <v>26</v>
      </c>
      <c r="AE79" s="104" t="s">
        <v>84</v>
      </c>
      <c r="AF79" s="104" t="s">
        <v>26</v>
      </c>
      <c r="AG79" s="10"/>
      <c r="AH79" s="8" t="s">
        <v>26</v>
      </c>
      <c r="AI79" s="49"/>
      <c r="AJ79" s="49"/>
      <c r="AK79" s="11"/>
      <c r="AL79" s="12" t="s">
        <v>16</v>
      </c>
      <c r="AM79" s="12" t="s">
        <v>20</v>
      </c>
      <c r="AN79" s="12" t="s">
        <v>21</v>
      </c>
      <c r="AO79" s="49"/>
      <c r="AP79" s="13"/>
      <c r="AQ79" s="179" t="s">
        <v>85</v>
      </c>
      <c r="AR79" s="180">
        <f>AL80+AM80+AN80-AN82</f>
        <v>3209</v>
      </c>
      <c r="AS79" s="70"/>
      <c r="AU79" s="102"/>
      <c r="AV79" s="102"/>
      <c r="AW79" s="102"/>
      <c r="AX79" s="102"/>
      <c r="AY79" s="102"/>
      <c r="AZ79" s="102"/>
      <c r="BA79" s="102"/>
    </row>
    <row r="80" spans="2:53" x14ac:dyDescent="0.2">
      <c r="B80" s="36"/>
      <c r="C80" s="16">
        <v>1</v>
      </c>
      <c r="D80" s="17" t="s">
        <v>86</v>
      </c>
      <c r="E80" s="106"/>
      <c r="F80" s="18">
        <v>11</v>
      </c>
      <c r="G80" s="76">
        <v>8</v>
      </c>
      <c r="H80" s="19">
        <f>SUM(G80*F80)</f>
        <v>88</v>
      </c>
      <c r="I80" s="76">
        <v>8.5</v>
      </c>
      <c r="J80" s="19">
        <f>SUM(I80*F80)</f>
        <v>93.5</v>
      </c>
      <c r="K80" s="20"/>
      <c r="L80" s="21">
        <f>SUM(H80+J80)</f>
        <v>181.5</v>
      </c>
      <c r="M80" s="13"/>
      <c r="N80" s="16">
        <v>1</v>
      </c>
      <c r="O80" s="17" t="s">
        <v>86</v>
      </c>
      <c r="P80" s="106"/>
      <c r="Q80" s="18">
        <v>11</v>
      </c>
      <c r="R80" s="76">
        <v>9</v>
      </c>
      <c r="S80" s="19">
        <f>SUM(R80*Q80)</f>
        <v>99</v>
      </c>
      <c r="T80" s="76">
        <v>9</v>
      </c>
      <c r="U80" s="19">
        <f>SUM(T80*Q80)</f>
        <v>99</v>
      </c>
      <c r="V80" s="20"/>
      <c r="W80" s="21">
        <f>SUM(S80+U80)</f>
        <v>198</v>
      </c>
      <c r="X80" s="176"/>
      <c r="Y80" s="16">
        <v>1</v>
      </c>
      <c r="Z80" s="17" t="s">
        <v>86</v>
      </c>
      <c r="AA80" s="106"/>
      <c r="AB80" s="18">
        <v>11</v>
      </c>
      <c r="AC80" s="76"/>
      <c r="AD80" s="19">
        <f>SUM(AC80*AB80)</f>
        <v>0</v>
      </c>
      <c r="AE80" s="76"/>
      <c r="AF80" s="19">
        <f>SUM(AE80*AB80)</f>
        <v>0</v>
      </c>
      <c r="AG80" s="20"/>
      <c r="AH80" s="21">
        <f>SUM(AD80+AF80)</f>
        <v>0</v>
      </c>
      <c r="AI80" s="176"/>
      <c r="AJ80" s="13"/>
      <c r="AK80" s="25"/>
      <c r="AL80" s="179">
        <f>SUM(L106)</f>
        <v>1620</v>
      </c>
      <c r="AM80" s="179">
        <f>SUM(W106)</f>
        <v>1589</v>
      </c>
      <c r="AN80" s="179">
        <f>SUM(AH106)</f>
        <v>14</v>
      </c>
      <c r="AO80" s="23"/>
      <c r="AP80" s="13"/>
      <c r="AQ80" s="100"/>
      <c r="AR80" s="15"/>
      <c r="AS80" s="70"/>
      <c r="AY80" s="73"/>
    </row>
    <row r="81" spans="2:51" x14ac:dyDescent="0.2">
      <c r="B81" s="36"/>
      <c r="C81" s="27">
        <v>2</v>
      </c>
      <c r="D81" s="77" t="s">
        <v>87</v>
      </c>
      <c r="E81" s="28" t="s">
        <v>92</v>
      </c>
      <c r="F81" s="29">
        <v>7</v>
      </c>
      <c r="G81" s="76">
        <v>7</v>
      </c>
      <c r="H81" s="26">
        <f>SUM(G81*F81)</f>
        <v>49</v>
      </c>
      <c r="I81" s="76">
        <v>8</v>
      </c>
      <c r="J81" s="30">
        <f>SUM(I81*F81)</f>
        <v>56</v>
      </c>
      <c r="K81" s="31"/>
      <c r="L81" s="32">
        <f>SUM(H81+J81)</f>
        <v>105</v>
      </c>
      <c r="M81" s="13"/>
      <c r="N81" s="27">
        <v>2</v>
      </c>
      <c r="O81" s="77" t="s">
        <v>87</v>
      </c>
      <c r="P81" s="28" t="s">
        <v>92</v>
      </c>
      <c r="Q81" s="29">
        <v>7</v>
      </c>
      <c r="R81" s="76">
        <v>9</v>
      </c>
      <c r="S81" s="26">
        <f>SUM(R81*Q81)</f>
        <v>63</v>
      </c>
      <c r="T81" s="76">
        <v>9</v>
      </c>
      <c r="U81" s="30">
        <f>SUM(T81*Q81)</f>
        <v>63</v>
      </c>
      <c r="V81" s="31"/>
      <c r="W81" s="32">
        <f>SUM(S81+U81)</f>
        <v>126</v>
      </c>
      <c r="X81" s="23"/>
      <c r="Y81" s="27">
        <v>2</v>
      </c>
      <c r="Z81" s="77" t="s">
        <v>87</v>
      </c>
      <c r="AA81" s="28" t="s">
        <v>92</v>
      </c>
      <c r="AB81" s="29">
        <v>7</v>
      </c>
      <c r="AC81" s="76"/>
      <c r="AD81" s="26">
        <f>SUM(AC81*AB81)</f>
        <v>0</v>
      </c>
      <c r="AE81" s="76"/>
      <c r="AF81" s="30">
        <f>SUM(AE81*AB81)</f>
        <v>0</v>
      </c>
      <c r="AG81" s="31"/>
      <c r="AH81" s="32">
        <f>SUM(AD81+AF81)</f>
        <v>0</v>
      </c>
      <c r="AI81" s="23"/>
      <c r="AJ81" s="13"/>
      <c r="AK81" s="36"/>
      <c r="AL81" s="23"/>
      <c r="AM81" s="23"/>
      <c r="AN81" s="23"/>
      <c r="AO81" s="23"/>
      <c r="AP81" s="13"/>
      <c r="AQ81" s="14"/>
      <c r="AR81" s="15"/>
      <c r="AS81" s="70"/>
      <c r="AY81" s="73"/>
    </row>
    <row r="82" spans="2:51" x14ac:dyDescent="0.2">
      <c r="B82" s="36"/>
      <c r="C82" s="25">
        <v>3</v>
      </c>
      <c r="D82" s="17" t="s">
        <v>88</v>
      </c>
      <c r="E82" s="28" t="s">
        <v>119</v>
      </c>
      <c r="F82" s="29">
        <v>7</v>
      </c>
      <c r="G82" s="76">
        <v>7.5</v>
      </c>
      <c r="H82" s="26">
        <f>SUM(G82*F82)</f>
        <v>52.5</v>
      </c>
      <c r="I82" s="76">
        <v>7.5</v>
      </c>
      <c r="J82" s="26">
        <f>SUM(I82*F82)</f>
        <v>52.5</v>
      </c>
      <c r="K82" s="34"/>
      <c r="L82" s="35">
        <f>SUM(H82+J82)</f>
        <v>105</v>
      </c>
      <c r="M82" s="13"/>
      <c r="N82" s="25">
        <v>3</v>
      </c>
      <c r="O82" s="17" t="s">
        <v>88</v>
      </c>
      <c r="P82" s="28" t="s">
        <v>119</v>
      </c>
      <c r="Q82" s="29">
        <v>7</v>
      </c>
      <c r="R82" s="76">
        <v>8</v>
      </c>
      <c r="S82" s="26">
        <f>SUM(R82*Q82)</f>
        <v>56</v>
      </c>
      <c r="T82" s="76">
        <v>7.5</v>
      </c>
      <c r="U82" s="26">
        <f>SUM(T82*Q82)</f>
        <v>52.5</v>
      </c>
      <c r="V82" s="34"/>
      <c r="W82" s="35">
        <f>SUM(S82+U82)</f>
        <v>108.5</v>
      </c>
      <c r="X82" s="23"/>
      <c r="Y82" s="25">
        <v>3</v>
      </c>
      <c r="Z82" s="17" t="s">
        <v>88</v>
      </c>
      <c r="AA82" s="28" t="s">
        <v>119</v>
      </c>
      <c r="AB82" s="29">
        <v>7</v>
      </c>
      <c r="AC82" s="76"/>
      <c r="AD82" s="26">
        <f>SUM(AC82*AB82)</f>
        <v>0</v>
      </c>
      <c r="AE82" s="76"/>
      <c r="AF82" s="26">
        <f>SUM(AE82*AB82)</f>
        <v>0</v>
      </c>
      <c r="AG82" s="34"/>
      <c r="AH82" s="35">
        <f>SUM(AD82+AF82)</f>
        <v>0</v>
      </c>
      <c r="AI82" s="23"/>
      <c r="AJ82" s="13"/>
      <c r="AK82" s="16" t="s">
        <v>89</v>
      </c>
      <c r="AL82" s="178">
        <f>MAX(AL80:AN80)</f>
        <v>1620</v>
      </c>
      <c r="AM82" s="34" t="s">
        <v>90</v>
      </c>
      <c r="AN82" s="179">
        <f>MIN(AL80:AN80)</f>
        <v>14</v>
      </c>
      <c r="AO82" s="23"/>
      <c r="AP82" s="13"/>
      <c r="AQ82" s="14"/>
      <c r="AR82" s="15"/>
      <c r="AS82" s="70"/>
      <c r="AY82" s="73"/>
    </row>
    <row r="83" spans="2:51" x14ac:dyDescent="0.2">
      <c r="B83" s="36"/>
      <c r="C83" s="27">
        <v>4</v>
      </c>
      <c r="D83" s="77" t="s">
        <v>91</v>
      </c>
      <c r="E83" s="28" t="s">
        <v>124</v>
      </c>
      <c r="F83" s="29">
        <v>7</v>
      </c>
      <c r="G83" s="76">
        <v>9</v>
      </c>
      <c r="H83" s="26">
        <f t="shared" ref="H83:H88" si="18">SUM(G83*F83)</f>
        <v>63</v>
      </c>
      <c r="I83" s="76">
        <v>8.5</v>
      </c>
      <c r="J83" s="26">
        <f t="shared" ref="J83:J88" si="19">SUM(I83*F83)</f>
        <v>59.5</v>
      </c>
      <c r="K83" s="37"/>
      <c r="L83" s="35">
        <f t="shared" ref="L83:L88" si="20">SUM(H83+J83)</f>
        <v>122.5</v>
      </c>
      <c r="M83" s="13"/>
      <c r="N83" s="27">
        <v>4</v>
      </c>
      <c r="O83" s="77" t="s">
        <v>91</v>
      </c>
      <c r="P83" s="28" t="s">
        <v>124</v>
      </c>
      <c r="Q83" s="29">
        <v>7</v>
      </c>
      <c r="R83" s="76">
        <v>8.5</v>
      </c>
      <c r="S83" s="26">
        <f t="shared" ref="S83:S88" si="21">SUM(R83*Q83)</f>
        <v>59.5</v>
      </c>
      <c r="T83" s="76">
        <v>8.5</v>
      </c>
      <c r="U83" s="26">
        <f t="shared" ref="U83:U88" si="22">SUM(T83*Q83)</f>
        <v>59.5</v>
      </c>
      <c r="V83" s="37"/>
      <c r="W83" s="35">
        <f t="shared" ref="W83:W88" si="23">SUM(S83+U83)</f>
        <v>119</v>
      </c>
      <c r="X83" s="23"/>
      <c r="Y83" s="27">
        <v>4</v>
      </c>
      <c r="Z83" s="77" t="s">
        <v>91</v>
      </c>
      <c r="AA83" s="28" t="s">
        <v>124</v>
      </c>
      <c r="AB83" s="29">
        <v>7</v>
      </c>
      <c r="AC83" s="76"/>
      <c r="AD83" s="26">
        <f t="shared" ref="AD83:AD88" si="24">SUM(AC83*AB83)</f>
        <v>0</v>
      </c>
      <c r="AE83" s="76"/>
      <c r="AF83" s="26">
        <f t="shared" ref="AF83:AF88" si="25">SUM(AE83*AB83)</f>
        <v>0</v>
      </c>
      <c r="AG83" s="37"/>
      <c r="AH83" s="35">
        <f t="shared" ref="AH83:AH88" si="26">SUM(AD83+AF83)</f>
        <v>0</v>
      </c>
      <c r="AI83" s="23"/>
      <c r="AJ83" s="13"/>
      <c r="AK83" s="177"/>
      <c r="AL83" s="100"/>
      <c r="AM83" s="13"/>
      <c r="AN83" s="13"/>
      <c r="AO83" s="13"/>
      <c r="AP83" s="13"/>
      <c r="AQ83" s="14"/>
      <c r="AR83" s="15"/>
      <c r="AS83" s="70"/>
      <c r="AY83" s="73"/>
    </row>
    <row r="84" spans="2:51" x14ac:dyDescent="0.2">
      <c r="B84" s="36"/>
      <c r="C84" s="27">
        <v>5</v>
      </c>
      <c r="D84" s="77" t="s">
        <v>93</v>
      </c>
      <c r="E84" s="28" t="s">
        <v>170</v>
      </c>
      <c r="F84" s="29">
        <v>7</v>
      </c>
      <c r="G84" s="76">
        <v>8</v>
      </c>
      <c r="H84" s="26">
        <f t="shared" si="18"/>
        <v>56</v>
      </c>
      <c r="I84" s="76">
        <v>7.5</v>
      </c>
      <c r="J84" s="26">
        <f t="shared" si="19"/>
        <v>52.5</v>
      </c>
      <c r="K84" s="37"/>
      <c r="L84" s="35">
        <f t="shared" si="20"/>
        <v>108.5</v>
      </c>
      <c r="M84" s="13"/>
      <c r="N84" s="27">
        <v>5</v>
      </c>
      <c r="O84" s="77" t="s">
        <v>93</v>
      </c>
      <c r="P84" s="28" t="s">
        <v>170</v>
      </c>
      <c r="Q84" s="29">
        <v>7</v>
      </c>
      <c r="R84" s="76">
        <v>7</v>
      </c>
      <c r="S84" s="26">
        <f t="shared" si="21"/>
        <v>49</v>
      </c>
      <c r="T84" s="76">
        <v>6.5</v>
      </c>
      <c r="U84" s="26">
        <f t="shared" si="22"/>
        <v>45.5</v>
      </c>
      <c r="V84" s="37"/>
      <c r="W84" s="35">
        <f t="shared" si="23"/>
        <v>94.5</v>
      </c>
      <c r="X84" s="23"/>
      <c r="Y84" s="27">
        <v>5</v>
      </c>
      <c r="Z84" s="77" t="s">
        <v>93</v>
      </c>
      <c r="AA84" s="28" t="s">
        <v>170</v>
      </c>
      <c r="AB84" s="29">
        <v>7</v>
      </c>
      <c r="AC84" s="76"/>
      <c r="AD84" s="26">
        <f t="shared" si="24"/>
        <v>0</v>
      </c>
      <c r="AE84" s="76"/>
      <c r="AF84" s="26">
        <f t="shared" si="25"/>
        <v>0</v>
      </c>
      <c r="AG84" s="37"/>
      <c r="AH84" s="35">
        <f t="shared" si="26"/>
        <v>0</v>
      </c>
      <c r="AI84" s="23"/>
      <c r="AJ84" s="13"/>
      <c r="AK84" s="177"/>
      <c r="AL84" s="100"/>
      <c r="AM84" s="13"/>
      <c r="AN84" s="13"/>
      <c r="AO84" s="13"/>
      <c r="AP84" s="13"/>
      <c r="AQ84" s="14"/>
      <c r="AR84" s="15"/>
      <c r="AS84" s="70"/>
      <c r="AY84" s="73"/>
    </row>
    <row r="85" spans="2:51" x14ac:dyDescent="0.2">
      <c r="B85" s="36"/>
      <c r="C85" s="27">
        <v>6</v>
      </c>
      <c r="D85" s="17" t="s">
        <v>94</v>
      </c>
      <c r="E85" s="28" t="s">
        <v>123</v>
      </c>
      <c r="F85" s="29">
        <v>7</v>
      </c>
      <c r="G85" s="76">
        <v>8</v>
      </c>
      <c r="H85" s="26">
        <f t="shared" si="18"/>
        <v>56</v>
      </c>
      <c r="I85" s="76">
        <v>8</v>
      </c>
      <c r="J85" s="26">
        <f t="shared" si="19"/>
        <v>56</v>
      </c>
      <c r="K85" s="37"/>
      <c r="L85" s="35">
        <f t="shared" si="20"/>
        <v>112</v>
      </c>
      <c r="M85" s="13"/>
      <c r="N85" s="27">
        <v>6</v>
      </c>
      <c r="O85" s="17" t="s">
        <v>94</v>
      </c>
      <c r="P85" s="28" t="s">
        <v>123</v>
      </c>
      <c r="Q85" s="29">
        <v>7</v>
      </c>
      <c r="R85" s="76">
        <v>7</v>
      </c>
      <c r="S85" s="26">
        <f t="shared" si="21"/>
        <v>49</v>
      </c>
      <c r="T85" s="76">
        <v>8</v>
      </c>
      <c r="U85" s="26">
        <f t="shared" si="22"/>
        <v>56</v>
      </c>
      <c r="V85" s="37"/>
      <c r="W85" s="35">
        <f t="shared" si="23"/>
        <v>105</v>
      </c>
      <c r="X85" s="23"/>
      <c r="Y85" s="27">
        <v>6</v>
      </c>
      <c r="Z85" s="17" t="s">
        <v>94</v>
      </c>
      <c r="AA85" s="28" t="s">
        <v>123</v>
      </c>
      <c r="AB85" s="29">
        <v>7</v>
      </c>
      <c r="AC85" s="76"/>
      <c r="AD85" s="26">
        <f t="shared" si="24"/>
        <v>0</v>
      </c>
      <c r="AE85" s="76"/>
      <c r="AF85" s="26">
        <f t="shared" si="25"/>
        <v>0</v>
      </c>
      <c r="AG85" s="37"/>
      <c r="AH85" s="35">
        <f t="shared" si="26"/>
        <v>0</v>
      </c>
      <c r="AI85" s="23"/>
      <c r="AJ85" s="13"/>
      <c r="AK85" s="36"/>
      <c r="AL85" s="13"/>
      <c r="AM85" s="13"/>
      <c r="AN85" s="13"/>
      <c r="AO85" s="13"/>
      <c r="AP85" s="13"/>
      <c r="AQ85" s="14"/>
      <c r="AR85" s="15"/>
      <c r="AS85" s="70"/>
      <c r="AY85" s="73"/>
    </row>
    <row r="86" spans="2:51" ht="13.5" thickBot="1" x14ac:dyDescent="0.25">
      <c r="B86" s="36"/>
      <c r="C86" s="27">
        <v>7</v>
      </c>
      <c r="D86" s="77" t="s">
        <v>95</v>
      </c>
      <c r="E86" s="28" t="s">
        <v>131</v>
      </c>
      <c r="F86" s="29">
        <v>7</v>
      </c>
      <c r="G86" s="76">
        <v>7.5</v>
      </c>
      <c r="H86" s="26">
        <f t="shared" si="18"/>
        <v>52.5</v>
      </c>
      <c r="I86" s="76">
        <v>7.5</v>
      </c>
      <c r="J86" s="26">
        <f t="shared" si="19"/>
        <v>52.5</v>
      </c>
      <c r="K86" s="37"/>
      <c r="L86" s="35">
        <f t="shared" si="20"/>
        <v>105</v>
      </c>
      <c r="M86" s="13"/>
      <c r="N86" s="27">
        <v>7</v>
      </c>
      <c r="O86" s="77" t="s">
        <v>95</v>
      </c>
      <c r="P86" s="28" t="s">
        <v>131</v>
      </c>
      <c r="Q86" s="29">
        <v>7</v>
      </c>
      <c r="R86" s="76">
        <v>9</v>
      </c>
      <c r="S86" s="26">
        <f t="shared" si="21"/>
        <v>63</v>
      </c>
      <c r="T86" s="76">
        <v>8.5</v>
      </c>
      <c r="U86" s="26">
        <f t="shared" si="22"/>
        <v>59.5</v>
      </c>
      <c r="V86" s="37"/>
      <c r="W86" s="35">
        <f t="shared" si="23"/>
        <v>122.5</v>
      </c>
      <c r="X86" s="23"/>
      <c r="Y86" s="27">
        <v>7</v>
      </c>
      <c r="Z86" s="77" t="s">
        <v>95</v>
      </c>
      <c r="AA86" s="28" t="s">
        <v>131</v>
      </c>
      <c r="AB86" s="29">
        <v>7</v>
      </c>
      <c r="AC86" s="76"/>
      <c r="AD86" s="26">
        <f t="shared" si="24"/>
        <v>0</v>
      </c>
      <c r="AE86" s="76"/>
      <c r="AF86" s="26">
        <f t="shared" si="25"/>
        <v>0</v>
      </c>
      <c r="AG86" s="37"/>
      <c r="AH86" s="35">
        <f t="shared" si="26"/>
        <v>0</v>
      </c>
      <c r="AI86" s="23"/>
      <c r="AJ86" s="13"/>
      <c r="AK86" s="38"/>
      <c r="AL86" s="39"/>
      <c r="AM86" s="39"/>
      <c r="AN86" s="39"/>
      <c r="AO86" s="39"/>
      <c r="AP86" s="39"/>
      <c r="AQ86" s="40"/>
      <c r="AR86" s="41"/>
      <c r="AS86" s="70"/>
      <c r="AY86" s="73"/>
    </row>
    <row r="87" spans="2:51" x14ac:dyDescent="0.2">
      <c r="B87" s="36"/>
      <c r="C87" s="27">
        <v>8</v>
      </c>
      <c r="D87" s="77" t="s">
        <v>96</v>
      </c>
      <c r="E87" s="28" t="s">
        <v>121</v>
      </c>
      <c r="F87" s="29">
        <v>7</v>
      </c>
      <c r="G87" s="76">
        <v>8</v>
      </c>
      <c r="H87" s="26">
        <f t="shared" si="18"/>
        <v>56</v>
      </c>
      <c r="I87" s="76">
        <v>8.5</v>
      </c>
      <c r="J87" s="26">
        <f t="shared" si="19"/>
        <v>59.5</v>
      </c>
      <c r="K87" s="37"/>
      <c r="L87" s="35">
        <f t="shared" si="20"/>
        <v>115.5</v>
      </c>
      <c r="M87" s="13"/>
      <c r="N87" s="27">
        <v>8</v>
      </c>
      <c r="O87" s="77" t="s">
        <v>96</v>
      </c>
      <c r="P87" s="28" t="s">
        <v>121</v>
      </c>
      <c r="Q87" s="29">
        <v>7</v>
      </c>
      <c r="R87" s="76">
        <v>9</v>
      </c>
      <c r="S87" s="26">
        <f t="shared" si="21"/>
        <v>63</v>
      </c>
      <c r="T87" s="76">
        <v>8</v>
      </c>
      <c r="U87" s="26">
        <f t="shared" si="22"/>
        <v>56</v>
      </c>
      <c r="V87" s="37"/>
      <c r="W87" s="35">
        <f t="shared" si="23"/>
        <v>119</v>
      </c>
      <c r="X87" s="23"/>
      <c r="Y87" s="27">
        <v>8</v>
      </c>
      <c r="Z87" s="77" t="s">
        <v>96</v>
      </c>
      <c r="AA87" s="28" t="s">
        <v>121</v>
      </c>
      <c r="AB87" s="29">
        <v>7</v>
      </c>
      <c r="AC87" s="76"/>
      <c r="AD87" s="26">
        <f t="shared" si="24"/>
        <v>0</v>
      </c>
      <c r="AE87" s="76"/>
      <c r="AF87" s="26">
        <f t="shared" si="25"/>
        <v>0</v>
      </c>
      <c r="AG87" s="37"/>
      <c r="AH87" s="35">
        <f t="shared" si="26"/>
        <v>0</v>
      </c>
      <c r="AI87" s="23"/>
      <c r="AJ87" s="13"/>
      <c r="AK87" s="13"/>
      <c r="AL87" s="13"/>
      <c r="AM87" s="13"/>
      <c r="AN87" s="13"/>
      <c r="AO87" s="13"/>
      <c r="AP87" s="13"/>
      <c r="AQ87" s="13"/>
      <c r="AR87" s="13"/>
      <c r="AS87" s="70"/>
      <c r="AY87" s="73"/>
    </row>
    <row r="88" spans="2:51" x14ac:dyDescent="0.2">
      <c r="B88" s="36"/>
      <c r="C88" s="27">
        <v>9</v>
      </c>
      <c r="D88" s="17" t="s">
        <v>97</v>
      </c>
      <c r="E88" s="28" t="s">
        <v>133</v>
      </c>
      <c r="F88" s="29">
        <v>7</v>
      </c>
      <c r="G88" s="76">
        <v>9</v>
      </c>
      <c r="H88" s="26">
        <f t="shared" si="18"/>
        <v>63</v>
      </c>
      <c r="I88" s="76">
        <v>9</v>
      </c>
      <c r="J88" s="26">
        <f t="shared" si="19"/>
        <v>63</v>
      </c>
      <c r="K88" s="31"/>
      <c r="L88" s="35">
        <f t="shared" si="20"/>
        <v>126</v>
      </c>
      <c r="M88" s="13"/>
      <c r="N88" s="27">
        <v>9</v>
      </c>
      <c r="O88" s="17" t="s">
        <v>97</v>
      </c>
      <c r="P88" s="28" t="s">
        <v>133</v>
      </c>
      <c r="Q88" s="29">
        <v>7</v>
      </c>
      <c r="R88" s="76">
        <v>7.5</v>
      </c>
      <c r="S88" s="26">
        <f t="shared" si="21"/>
        <v>52.5</v>
      </c>
      <c r="T88" s="76">
        <v>9</v>
      </c>
      <c r="U88" s="26">
        <f t="shared" si="22"/>
        <v>63</v>
      </c>
      <c r="V88" s="31"/>
      <c r="W88" s="35">
        <f t="shared" si="23"/>
        <v>115.5</v>
      </c>
      <c r="X88" s="23"/>
      <c r="Y88" s="27">
        <v>9</v>
      </c>
      <c r="Z88" s="17" t="s">
        <v>97</v>
      </c>
      <c r="AA88" s="28" t="s">
        <v>133</v>
      </c>
      <c r="AB88" s="29">
        <v>7</v>
      </c>
      <c r="AC88" s="76">
        <v>1</v>
      </c>
      <c r="AD88" s="26">
        <f t="shared" si="24"/>
        <v>7</v>
      </c>
      <c r="AE88" s="76">
        <v>1</v>
      </c>
      <c r="AF88" s="26">
        <f t="shared" si="25"/>
        <v>7</v>
      </c>
      <c r="AG88" s="31"/>
      <c r="AH88" s="35">
        <f t="shared" si="26"/>
        <v>14</v>
      </c>
      <c r="AI88" s="23"/>
      <c r="AJ88" s="13"/>
      <c r="AK88" s="13"/>
      <c r="AL88" s="13"/>
      <c r="AM88" s="13"/>
      <c r="AN88" s="13"/>
      <c r="AO88" s="13"/>
      <c r="AP88" s="13"/>
      <c r="AQ88" s="13"/>
      <c r="AR88" s="13"/>
      <c r="AS88" s="70"/>
      <c r="AY88" s="73"/>
    </row>
    <row r="89" spans="2:51" x14ac:dyDescent="0.2">
      <c r="B89" s="36"/>
      <c r="C89" s="25">
        <v>10</v>
      </c>
      <c r="D89" s="33" t="s">
        <v>98</v>
      </c>
      <c r="E89" s="20"/>
      <c r="F89" s="29">
        <v>11</v>
      </c>
      <c r="G89" s="76">
        <v>7</v>
      </c>
      <c r="H89" s="26">
        <f>SUM(G89*F89)</f>
        <v>77</v>
      </c>
      <c r="I89" s="76">
        <v>6</v>
      </c>
      <c r="J89" s="26">
        <f>SUM(I89*F89)</f>
        <v>66</v>
      </c>
      <c r="K89" s="10"/>
      <c r="L89" s="35">
        <f>SUM(H89+J89)</f>
        <v>143</v>
      </c>
      <c r="M89" s="13"/>
      <c r="N89" s="25">
        <v>10</v>
      </c>
      <c r="O89" s="33" t="s">
        <v>98</v>
      </c>
      <c r="P89" s="20"/>
      <c r="Q89" s="29">
        <v>11</v>
      </c>
      <c r="R89" s="76">
        <v>4</v>
      </c>
      <c r="S89" s="26">
        <f>SUM(R89*Q89)</f>
        <v>44</v>
      </c>
      <c r="T89" s="76">
        <v>3</v>
      </c>
      <c r="U89" s="26">
        <f>SUM(T89*Q89)</f>
        <v>33</v>
      </c>
      <c r="V89" s="10"/>
      <c r="W89" s="35">
        <f>SUM(S89+U89)</f>
        <v>77</v>
      </c>
      <c r="X89" s="23"/>
      <c r="Y89" s="25">
        <v>10</v>
      </c>
      <c r="Z89" s="33" t="s">
        <v>98</v>
      </c>
      <c r="AA89" s="20"/>
      <c r="AB89" s="29">
        <v>11</v>
      </c>
      <c r="AC89" s="76"/>
      <c r="AD89" s="26">
        <f>SUM(AC89*AB89)</f>
        <v>0</v>
      </c>
      <c r="AE89" s="76"/>
      <c r="AF89" s="26">
        <f>SUM(AE89*AB89)</f>
        <v>0</v>
      </c>
      <c r="AG89" s="10"/>
      <c r="AH89" s="35">
        <f>SUM(AD89+AF89)</f>
        <v>0</v>
      </c>
      <c r="AI89" s="23"/>
      <c r="AJ89" s="13"/>
      <c r="AK89" s="13"/>
      <c r="AL89" s="13"/>
      <c r="AM89" s="13"/>
      <c r="AN89" s="13"/>
      <c r="AO89" s="13"/>
      <c r="AP89" s="13"/>
      <c r="AQ89" s="13"/>
      <c r="AR89" s="13"/>
      <c r="AS89" s="70"/>
      <c r="AY89" s="73"/>
    </row>
    <row r="90" spans="2:51" x14ac:dyDescent="0.2">
      <c r="B90" s="36"/>
      <c r="C90" s="36"/>
      <c r="D90" s="13"/>
      <c r="E90" s="22"/>
      <c r="F90" s="13"/>
      <c r="G90" s="23"/>
      <c r="H90" s="13"/>
      <c r="I90" s="23"/>
      <c r="J90" s="13"/>
      <c r="K90" s="23"/>
      <c r="L90" s="24"/>
      <c r="M90" s="13"/>
      <c r="N90" s="36"/>
      <c r="O90" s="13"/>
      <c r="P90" s="22"/>
      <c r="Q90" s="13"/>
      <c r="R90" s="23"/>
      <c r="S90" s="13"/>
      <c r="T90" s="23"/>
      <c r="U90" s="13"/>
      <c r="V90" s="23"/>
      <c r="W90" s="24"/>
      <c r="X90" s="23"/>
      <c r="Y90" s="36"/>
      <c r="Z90" s="13"/>
      <c r="AA90" s="22"/>
      <c r="AB90" s="13"/>
      <c r="AC90" s="23"/>
      <c r="AD90" s="13"/>
      <c r="AE90" s="23"/>
      <c r="AF90" s="13"/>
      <c r="AG90" s="23"/>
      <c r="AH90" s="24"/>
      <c r="AI90" s="23"/>
      <c r="AJ90" s="13"/>
      <c r="AK90" s="13"/>
      <c r="AL90" s="13"/>
      <c r="AM90" s="13"/>
      <c r="AN90" s="13"/>
      <c r="AO90" s="13"/>
      <c r="AP90" s="13"/>
      <c r="AQ90" s="13"/>
      <c r="AR90" s="13"/>
      <c r="AS90" s="70"/>
      <c r="AY90" s="73"/>
    </row>
    <row r="91" spans="2:51" x14ac:dyDescent="0.2">
      <c r="B91" s="36"/>
      <c r="C91" s="25">
        <v>11</v>
      </c>
      <c r="D91" s="249" t="s">
        <v>99</v>
      </c>
      <c r="E91" s="250"/>
      <c r="F91" s="42"/>
      <c r="G91" s="43"/>
      <c r="H91" s="43"/>
      <c r="I91" s="43"/>
      <c r="J91" s="43"/>
      <c r="K91" s="13"/>
      <c r="L91" s="44"/>
      <c r="M91" s="13"/>
      <c r="N91" s="25">
        <v>11</v>
      </c>
      <c r="O91" s="249" t="s">
        <v>99</v>
      </c>
      <c r="P91" s="250"/>
      <c r="Q91" s="42"/>
      <c r="R91" s="43"/>
      <c r="S91" s="43"/>
      <c r="T91" s="43"/>
      <c r="U91" s="43"/>
      <c r="V91" s="13"/>
      <c r="W91" s="44"/>
      <c r="X91" s="23"/>
      <c r="Y91" s="25">
        <v>11</v>
      </c>
      <c r="Z91" s="249" t="s">
        <v>99</v>
      </c>
      <c r="AA91" s="250"/>
      <c r="AB91" s="42"/>
      <c r="AC91" s="43"/>
      <c r="AD91" s="43"/>
      <c r="AE91" s="43"/>
      <c r="AF91" s="43"/>
      <c r="AG91" s="13"/>
      <c r="AH91" s="44"/>
      <c r="AI91" s="23"/>
      <c r="AJ91" s="13"/>
      <c r="AK91" s="13"/>
      <c r="AL91" s="13"/>
      <c r="AM91" s="13"/>
      <c r="AN91" s="13"/>
      <c r="AO91" s="13"/>
      <c r="AP91" s="13"/>
      <c r="AQ91" s="13"/>
      <c r="AR91" s="13"/>
      <c r="AS91" s="70"/>
      <c r="AY91" s="73"/>
    </row>
    <row r="92" spans="2:51" x14ac:dyDescent="0.2">
      <c r="B92" s="36"/>
      <c r="C92" s="25"/>
      <c r="D92" s="17" t="s">
        <v>100</v>
      </c>
      <c r="E92" s="20"/>
      <c r="F92" s="46">
        <v>6</v>
      </c>
      <c r="G92" s="76">
        <v>10</v>
      </c>
      <c r="H92" s="47">
        <f>SUM(G92*F92)</f>
        <v>60</v>
      </c>
      <c r="I92" s="76">
        <v>10</v>
      </c>
      <c r="J92" s="48">
        <f>SUM(I92*F92)</f>
        <v>60</v>
      </c>
      <c r="K92" s="34"/>
      <c r="L92" s="44">
        <f>SUM(H92+J92)</f>
        <v>120</v>
      </c>
      <c r="M92" s="13"/>
      <c r="N92" s="25"/>
      <c r="O92" s="17" t="s">
        <v>100</v>
      </c>
      <c r="P92" s="20"/>
      <c r="Q92" s="46">
        <v>6</v>
      </c>
      <c r="R92" s="76">
        <v>10</v>
      </c>
      <c r="S92" s="47">
        <f>SUM(R92*Q92)</f>
        <v>60</v>
      </c>
      <c r="T92" s="76">
        <v>10</v>
      </c>
      <c r="U92" s="48">
        <f>SUM(T92*Q92)</f>
        <v>60</v>
      </c>
      <c r="V92" s="34"/>
      <c r="W92" s="44">
        <f>SUM(S92+U92)</f>
        <v>120</v>
      </c>
      <c r="X92" s="23"/>
      <c r="Y92" s="25"/>
      <c r="Z92" s="17" t="s">
        <v>100</v>
      </c>
      <c r="AA92" s="20"/>
      <c r="AB92" s="46">
        <v>6</v>
      </c>
      <c r="AC92" s="76"/>
      <c r="AD92" s="47">
        <f>SUM(AC92*AB92)</f>
        <v>0</v>
      </c>
      <c r="AE92" s="76"/>
      <c r="AF92" s="48">
        <f>SUM(AE92*AB92)</f>
        <v>0</v>
      </c>
      <c r="AG92" s="34"/>
      <c r="AH92" s="44">
        <f>SUM(AD92+AF92)</f>
        <v>0</v>
      </c>
      <c r="AI92" s="23"/>
      <c r="AJ92" s="13"/>
      <c r="AK92" s="13"/>
      <c r="AL92" s="13"/>
      <c r="AM92" s="13"/>
      <c r="AN92" s="13"/>
      <c r="AO92" s="13"/>
      <c r="AP92" s="13"/>
      <c r="AQ92" s="13"/>
      <c r="AR92" s="13"/>
      <c r="AS92" s="70"/>
      <c r="AY92" s="73"/>
    </row>
    <row r="93" spans="2:51" x14ac:dyDescent="0.2">
      <c r="B93" s="36"/>
      <c r="C93" s="25"/>
      <c r="D93" s="17" t="s">
        <v>101</v>
      </c>
      <c r="E93" s="45"/>
      <c r="F93" s="46">
        <v>4</v>
      </c>
      <c r="G93" s="76">
        <v>8</v>
      </c>
      <c r="H93" s="47">
        <f>SUM(G93*F93)</f>
        <v>32</v>
      </c>
      <c r="I93" s="76">
        <v>8</v>
      </c>
      <c r="J93" s="48">
        <f>SUM(I93*F93)</f>
        <v>32</v>
      </c>
      <c r="K93" s="34"/>
      <c r="L93" s="44">
        <f>SUM(H93+J93)</f>
        <v>64</v>
      </c>
      <c r="M93" s="13"/>
      <c r="N93" s="25"/>
      <c r="O93" s="17" t="s">
        <v>101</v>
      </c>
      <c r="P93" s="45"/>
      <c r="Q93" s="46">
        <v>4</v>
      </c>
      <c r="R93" s="76">
        <v>8.5</v>
      </c>
      <c r="S93" s="47">
        <f>SUM(R93*Q93)</f>
        <v>34</v>
      </c>
      <c r="T93" s="76">
        <v>8.5</v>
      </c>
      <c r="U93" s="48">
        <f>SUM(T93*Q93)</f>
        <v>34</v>
      </c>
      <c r="V93" s="34"/>
      <c r="W93" s="44">
        <f>SUM(S93+U93)</f>
        <v>68</v>
      </c>
      <c r="X93" s="23"/>
      <c r="Y93" s="25"/>
      <c r="Z93" s="17" t="s">
        <v>101</v>
      </c>
      <c r="AA93" s="45"/>
      <c r="AB93" s="46">
        <v>4</v>
      </c>
      <c r="AC93" s="76"/>
      <c r="AD93" s="47">
        <f>SUM(AC93*AB93)</f>
        <v>0</v>
      </c>
      <c r="AE93" s="76"/>
      <c r="AF93" s="48">
        <f>SUM(AE93*AB93)</f>
        <v>0</v>
      </c>
      <c r="AG93" s="34"/>
      <c r="AH93" s="44">
        <f>SUM(AD93+AF93)</f>
        <v>0</v>
      </c>
      <c r="AI93" s="23"/>
      <c r="AJ93" s="13"/>
      <c r="AK93" s="13"/>
      <c r="AL93" s="13"/>
      <c r="AM93" s="13"/>
      <c r="AN93" s="13"/>
      <c r="AO93" s="13"/>
      <c r="AP93" s="13"/>
      <c r="AQ93" s="13"/>
      <c r="AR93" s="13"/>
      <c r="AS93" s="70"/>
      <c r="AY93" s="73"/>
    </row>
    <row r="94" spans="2:51" x14ac:dyDescent="0.2">
      <c r="B94" s="36"/>
      <c r="C94" s="25"/>
      <c r="D94" s="17" t="s">
        <v>102</v>
      </c>
      <c r="E94" s="20"/>
      <c r="F94" s="29">
        <v>2</v>
      </c>
      <c r="G94" s="76">
        <v>8</v>
      </c>
      <c r="H94" s="26">
        <f>SUM(G94*F94)</f>
        <v>16</v>
      </c>
      <c r="I94" s="76">
        <v>8</v>
      </c>
      <c r="J94" s="26">
        <f>SUM(I94*F94)</f>
        <v>16</v>
      </c>
      <c r="K94" s="37"/>
      <c r="L94" s="35">
        <f>SUM(H94+J94)</f>
        <v>32</v>
      </c>
      <c r="M94" s="13"/>
      <c r="N94" s="25"/>
      <c r="O94" s="17" t="s">
        <v>102</v>
      </c>
      <c r="P94" s="20"/>
      <c r="Q94" s="29">
        <v>2</v>
      </c>
      <c r="R94" s="76">
        <v>8</v>
      </c>
      <c r="S94" s="26">
        <f>SUM(R94*Q94)</f>
        <v>16</v>
      </c>
      <c r="T94" s="76">
        <v>8</v>
      </c>
      <c r="U94" s="26">
        <f>SUM(T94*Q94)</f>
        <v>16</v>
      </c>
      <c r="V94" s="37"/>
      <c r="W94" s="35">
        <f>SUM(S94+U94)</f>
        <v>32</v>
      </c>
      <c r="X94" s="23"/>
      <c r="Y94" s="25"/>
      <c r="Z94" s="17" t="s">
        <v>102</v>
      </c>
      <c r="AA94" s="20"/>
      <c r="AB94" s="29">
        <v>2</v>
      </c>
      <c r="AC94" s="76"/>
      <c r="AD94" s="26">
        <f>SUM(AC94*AB94)</f>
        <v>0</v>
      </c>
      <c r="AE94" s="76"/>
      <c r="AF94" s="26">
        <f>SUM(AE94*AB94)</f>
        <v>0</v>
      </c>
      <c r="AG94" s="37"/>
      <c r="AH94" s="35">
        <f>SUM(AD94+AF94)</f>
        <v>0</v>
      </c>
      <c r="AI94" s="23"/>
      <c r="AJ94" s="13"/>
      <c r="AK94" s="13"/>
      <c r="AL94" s="13"/>
      <c r="AM94" s="13"/>
      <c r="AN94" s="13"/>
      <c r="AO94" s="13"/>
      <c r="AP94" s="13"/>
      <c r="AQ94" s="13"/>
      <c r="AR94" s="13"/>
      <c r="AS94" s="70"/>
      <c r="AY94" s="73"/>
    </row>
    <row r="95" spans="2:51" x14ac:dyDescent="0.2">
      <c r="B95" s="36"/>
      <c r="C95" s="25"/>
      <c r="D95" s="17" t="s">
        <v>103</v>
      </c>
      <c r="E95" s="78"/>
      <c r="F95" s="29">
        <v>6</v>
      </c>
      <c r="G95" s="76">
        <v>9</v>
      </c>
      <c r="H95" s="26">
        <f>SUM(G95*F95)</f>
        <v>54</v>
      </c>
      <c r="I95" s="76">
        <v>9</v>
      </c>
      <c r="J95" s="26">
        <f>SUM(I95*F95)</f>
        <v>54</v>
      </c>
      <c r="K95" s="34"/>
      <c r="L95" s="35">
        <f>SUM(H95+J95)</f>
        <v>108</v>
      </c>
      <c r="M95" s="13"/>
      <c r="N95" s="25"/>
      <c r="O95" s="17" t="s">
        <v>103</v>
      </c>
      <c r="P95" s="78"/>
      <c r="Q95" s="29">
        <v>6</v>
      </c>
      <c r="R95" s="76">
        <v>9</v>
      </c>
      <c r="S95" s="26">
        <f>SUM(R95*Q95)</f>
        <v>54</v>
      </c>
      <c r="T95" s="76">
        <v>9</v>
      </c>
      <c r="U95" s="26">
        <f>SUM(T95*Q95)</f>
        <v>54</v>
      </c>
      <c r="V95" s="34"/>
      <c r="W95" s="35">
        <f>SUM(S95+U95)</f>
        <v>108</v>
      </c>
      <c r="X95" s="23"/>
      <c r="Y95" s="25"/>
      <c r="Z95" s="17" t="s">
        <v>103</v>
      </c>
      <c r="AA95" s="78"/>
      <c r="AB95" s="29">
        <v>6</v>
      </c>
      <c r="AC95" s="76"/>
      <c r="AD95" s="26">
        <f>SUM(AC95*AB95)</f>
        <v>0</v>
      </c>
      <c r="AE95" s="76"/>
      <c r="AF95" s="26">
        <f>SUM(AE95*AB95)</f>
        <v>0</v>
      </c>
      <c r="AG95" s="34"/>
      <c r="AH95" s="35">
        <f>SUM(AD95+AF95)</f>
        <v>0</v>
      </c>
      <c r="AI95" s="23"/>
      <c r="AJ95" s="13"/>
      <c r="AK95" s="13"/>
      <c r="AL95" s="13"/>
      <c r="AM95" s="13"/>
      <c r="AN95" s="13"/>
      <c r="AO95" s="13"/>
      <c r="AP95" s="13"/>
      <c r="AQ95" s="13"/>
      <c r="AR95" s="13"/>
      <c r="AS95" s="70"/>
      <c r="AY95" s="73"/>
    </row>
    <row r="96" spans="2:51" x14ac:dyDescent="0.2">
      <c r="B96" s="36"/>
      <c r="C96" s="25"/>
      <c r="D96" s="17" t="s">
        <v>104</v>
      </c>
      <c r="E96" s="78"/>
      <c r="F96" s="29">
        <v>4</v>
      </c>
      <c r="G96" s="76">
        <v>9</v>
      </c>
      <c r="H96" s="26">
        <f>SUM(G96*F96)</f>
        <v>36</v>
      </c>
      <c r="I96" s="76">
        <v>9</v>
      </c>
      <c r="J96" s="26">
        <f>SUM(I96*F96)</f>
        <v>36</v>
      </c>
      <c r="K96" s="34"/>
      <c r="L96" s="35">
        <f>SUM(H96+J96)</f>
        <v>72</v>
      </c>
      <c r="M96" s="13"/>
      <c r="N96" s="25"/>
      <c r="O96" s="17" t="s">
        <v>104</v>
      </c>
      <c r="P96" s="78"/>
      <c r="Q96" s="29">
        <v>4</v>
      </c>
      <c r="R96" s="76">
        <v>9.5</v>
      </c>
      <c r="S96" s="26">
        <f>SUM(R96*Q96)</f>
        <v>38</v>
      </c>
      <c r="T96" s="76">
        <v>9.5</v>
      </c>
      <c r="U96" s="26">
        <f>SUM(T96*Q96)</f>
        <v>38</v>
      </c>
      <c r="V96" s="34"/>
      <c r="W96" s="35">
        <f>SUM(S96+U96)</f>
        <v>76</v>
      </c>
      <c r="X96" s="23"/>
      <c r="Y96" s="25"/>
      <c r="Z96" s="17" t="s">
        <v>104</v>
      </c>
      <c r="AA96" s="78"/>
      <c r="AB96" s="29">
        <v>4</v>
      </c>
      <c r="AC96" s="76"/>
      <c r="AD96" s="26">
        <f>SUM(AC96*AB96)</f>
        <v>0</v>
      </c>
      <c r="AE96" s="76"/>
      <c r="AF96" s="26">
        <f>SUM(AE96*AB96)</f>
        <v>0</v>
      </c>
      <c r="AG96" s="34"/>
      <c r="AH96" s="35">
        <f>SUM(AD96+AF96)</f>
        <v>0</v>
      </c>
      <c r="AI96" s="23"/>
      <c r="AJ96" s="13"/>
      <c r="AK96" s="13"/>
      <c r="AL96" s="13"/>
      <c r="AM96" s="13"/>
      <c r="AN96" s="13"/>
      <c r="AO96" s="13"/>
      <c r="AP96" s="13"/>
      <c r="AQ96" s="13"/>
      <c r="AR96" s="13"/>
      <c r="AS96" s="70"/>
      <c r="AY96" s="73"/>
    </row>
    <row r="97" spans="2:51" x14ac:dyDescent="0.2">
      <c r="B97" s="36"/>
      <c r="C97" s="36"/>
      <c r="D97" s="13"/>
      <c r="E97" s="49"/>
      <c r="F97" s="22"/>
      <c r="G97" s="89"/>
      <c r="H97" s="23"/>
      <c r="I97" s="89"/>
      <c r="J97" s="23"/>
      <c r="K97" s="13"/>
      <c r="L97" s="24"/>
      <c r="M97" s="13"/>
      <c r="N97" s="36"/>
      <c r="O97" s="13"/>
      <c r="P97" s="49"/>
      <c r="Q97" s="22"/>
      <c r="R97" s="89"/>
      <c r="S97" s="23"/>
      <c r="T97" s="89"/>
      <c r="U97" s="23"/>
      <c r="V97" s="13"/>
      <c r="W97" s="24"/>
      <c r="X97" s="23"/>
      <c r="Y97" s="36"/>
      <c r="Z97" s="13"/>
      <c r="AA97" s="49"/>
      <c r="AB97" s="22"/>
      <c r="AC97" s="89"/>
      <c r="AD97" s="23"/>
      <c r="AE97" s="89"/>
      <c r="AF97" s="23"/>
      <c r="AG97" s="13"/>
      <c r="AH97" s="24"/>
      <c r="AI97" s="23"/>
      <c r="AJ97" s="13"/>
      <c r="AK97" s="13"/>
      <c r="AL97" s="13"/>
      <c r="AM97" s="13"/>
      <c r="AN97" s="13"/>
      <c r="AO97" s="13"/>
      <c r="AP97" s="13"/>
      <c r="AQ97" s="13"/>
      <c r="AR97" s="13"/>
      <c r="AS97" s="70"/>
      <c r="AY97" s="73"/>
    </row>
    <row r="98" spans="2:51" ht="13.5" thickBot="1" x14ac:dyDescent="0.25">
      <c r="B98" s="36"/>
      <c r="C98" s="36"/>
      <c r="D98" s="13"/>
      <c r="E98" s="49"/>
      <c r="F98" s="22"/>
      <c r="G98" s="107" t="s">
        <v>105</v>
      </c>
      <c r="H98" s="108">
        <f>SUM(H80:H96)</f>
        <v>811</v>
      </c>
      <c r="I98" s="107" t="s">
        <v>106</v>
      </c>
      <c r="J98" s="108">
        <f>SUM(J80:J96)</f>
        <v>809</v>
      </c>
      <c r="K98" s="13"/>
      <c r="L98" s="24"/>
      <c r="M98" s="13"/>
      <c r="N98" s="36"/>
      <c r="O98" s="13"/>
      <c r="P98" s="49"/>
      <c r="Q98" s="22"/>
      <c r="R98" s="107" t="s">
        <v>105</v>
      </c>
      <c r="S98" s="108">
        <f>SUM(S80:S96)</f>
        <v>800</v>
      </c>
      <c r="T98" s="107" t="s">
        <v>106</v>
      </c>
      <c r="U98" s="108">
        <f>SUM(U80:U96)</f>
        <v>789</v>
      </c>
      <c r="V98" s="13"/>
      <c r="W98" s="24"/>
      <c r="X98" s="23"/>
      <c r="Y98" s="36"/>
      <c r="Z98" s="13"/>
      <c r="AA98" s="49"/>
      <c r="AB98" s="22"/>
      <c r="AC98" s="107" t="s">
        <v>105</v>
      </c>
      <c r="AD98" s="108">
        <f>SUM(AD80:AD96)</f>
        <v>7</v>
      </c>
      <c r="AE98" s="107" t="s">
        <v>106</v>
      </c>
      <c r="AF98" s="108">
        <f>SUM(AF80:AF96)</f>
        <v>7</v>
      </c>
      <c r="AG98" s="13"/>
      <c r="AH98" s="24"/>
      <c r="AI98" s="23"/>
      <c r="AJ98" s="13"/>
      <c r="AK98" s="13"/>
      <c r="AL98" s="13"/>
      <c r="AM98" s="13"/>
      <c r="AN98" s="13"/>
      <c r="AO98" s="13"/>
      <c r="AP98" s="13"/>
      <c r="AQ98" s="13"/>
      <c r="AR98" s="13"/>
      <c r="AS98" s="70"/>
      <c r="AY98" s="73"/>
    </row>
    <row r="99" spans="2:51" ht="13.5" thickBot="1" x14ac:dyDescent="0.25">
      <c r="B99" s="36"/>
      <c r="C99" s="36"/>
      <c r="D99" s="13"/>
      <c r="E99" s="49"/>
      <c r="F99" s="22"/>
      <c r="G99" s="83"/>
      <c r="H99" s="84"/>
      <c r="I99" s="84"/>
      <c r="J99" s="85" t="s">
        <v>107</v>
      </c>
      <c r="K99" s="86"/>
      <c r="L99" s="87">
        <f>SUM(L80:L96)</f>
        <v>1620</v>
      </c>
      <c r="M99" s="13"/>
      <c r="N99" s="36"/>
      <c r="O99" s="13"/>
      <c r="P99" s="49"/>
      <c r="Q99" s="22"/>
      <c r="R99" s="83"/>
      <c r="S99" s="84"/>
      <c r="T99" s="84"/>
      <c r="U99" s="85" t="s">
        <v>107</v>
      </c>
      <c r="V99" s="86"/>
      <c r="W99" s="87">
        <f>SUM(W80:W96)</f>
        <v>1589</v>
      </c>
      <c r="X99" s="23"/>
      <c r="Y99" s="36"/>
      <c r="Z99" s="13"/>
      <c r="AA99" s="49"/>
      <c r="AB99" s="22"/>
      <c r="AC99" s="83"/>
      <c r="AD99" s="84"/>
      <c r="AE99" s="84"/>
      <c r="AF99" s="85" t="s">
        <v>107</v>
      </c>
      <c r="AG99" s="86"/>
      <c r="AH99" s="87">
        <f>SUM(AH80:AH96)</f>
        <v>14</v>
      </c>
      <c r="AI99" s="23"/>
      <c r="AJ99" s="13"/>
      <c r="AK99" s="13"/>
      <c r="AL99" s="13"/>
      <c r="AM99" s="13"/>
      <c r="AN99" s="13"/>
      <c r="AO99" s="13"/>
      <c r="AP99" s="13"/>
      <c r="AQ99" s="13"/>
      <c r="AR99" s="13"/>
      <c r="AS99" s="70"/>
      <c r="AY99" s="73"/>
    </row>
    <row r="100" spans="2:51" x14ac:dyDescent="0.2">
      <c r="B100" s="36"/>
      <c r="C100" s="36"/>
      <c r="D100" s="100"/>
      <c r="E100" s="49"/>
      <c r="F100" s="22"/>
      <c r="G100" s="81"/>
      <c r="H100" s="82"/>
      <c r="I100" s="88"/>
      <c r="J100" s="88"/>
      <c r="K100" s="13"/>
      <c r="L100" s="24"/>
      <c r="M100" s="13"/>
      <c r="N100" s="36"/>
      <c r="O100" s="100"/>
      <c r="P100" s="49"/>
      <c r="Q100" s="22"/>
      <c r="R100" s="81"/>
      <c r="S100" s="82"/>
      <c r="T100" s="88"/>
      <c r="U100" s="88"/>
      <c r="V100" s="13"/>
      <c r="W100" s="24"/>
      <c r="X100" s="23"/>
      <c r="Y100" s="36"/>
      <c r="Z100" s="100"/>
      <c r="AA100" s="49"/>
      <c r="AB100" s="22"/>
      <c r="AC100" s="81"/>
      <c r="AD100" s="82"/>
      <c r="AE100" s="88"/>
      <c r="AF100" s="88"/>
      <c r="AG100" s="13"/>
      <c r="AH100" s="24"/>
      <c r="AI100" s="23"/>
      <c r="AJ100" s="13"/>
      <c r="AK100" s="13"/>
      <c r="AL100" s="13"/>
      <c r="AM100" s="13"/>
      <c r="AN100" s="13"/>
      <c r="AO100" s="13"/>
      <c r="AP100" s="13"/>
      <c r="AQ100" s="13"/>
      <c r="AR100" s="13"/>
      <c r="AS100" s="70"/>
      <c r="AY100" s="73"/>
    </row>
    <row r="101" spans="2:51" x14ac:dyDescent="0.2">
      <c r="B101" s="36"/>
      <c r="C101" s="36"/>
      <c r="D101" s="100"/>
      <c r="E101" s="89" t="s">
        <v>108</v>
      </c>
      <c r="F101" s="22"/>
      <c r="G101" s="90"/>
      <c r="H101" s="91">
        <f>IF(G101="Yes",-0.1,0)</f>
        <v>0</v>
      </c>
      <c r="I101" s="23"/>
      <c r="J101" s="23"/>
      <c r="K101" s="13"/>
      <c r="L101" s="24"/>
      <c r="M101" s="13"/>
      <c r="N101" s="36"/>
      <c r="O101" s="100"/>
      <c r="P101" s="89" t="s">
        <v>108</v>
      </c>
      <c r="Q101" s="22"/>
      <c r="R101" s="90"/>
      <c r="S101" s="91">
        <f>IF(R101="Yes",-0.1,0)</f>
        <v>0</v>
      </c>
      <c r="T101" s="23"/>
      <c r="U101" s="23"/>
      <c r="V101" s="13"/>
      <c r="W101" s="24"/>
      <c r="X101" s="23"/>
      <c r="Y101" s="36"/>
      <c r="Z101" s="100"/>
      <c r="AA101" s="89" t="s">
        <v>108</v>
      </c>
      <c r="AB101" s="22"/>
      <c r="AC101" s="90"/>
      <c r="AD101" s="91">
        <f>IF(AC101="Yes",-0.1,0)</f>
        <v>0</v>
      </c>
      <c r="AE101" s="23"/>
      <c r="AF101" s="23"/>
      <c r="AG101" s="13"/>
      <c r="AH101" s="24"/>
      <c r="AI101" s="23"/>
      <c r="AJ101" s="13"/>
      <c r="AK101" s="13"/>
      <c r="AL101" s="13"/>
      <c r="AM101" s="13"/>
      <c r="AN101" s="13"/>
      <c r="AO101" s="13"/>
      <c r="AP101" s="13"/>
      <c r="AQ101" s="13"/>
      <c r="AR101" s="13"/>
      <c r="AS101" s="70"/>
      <c r="AY101" s="73"/>
    </row>
    <row r="102" spans="2:51" x14ac:dyDescent="0.2">
      <c r="B102" s="36"/>
      <c r="C102" s="36"/>
      <c r="D102" s="100"/>
      <c r="E102" s="89" t="s">
        <v>109</v>
      </c>
      <c r="F102" s="92"/>
      <c r="G102" s="90"/>
      <c r="H102" s="91">
        <f>IF(G102="Yes",-0.03,0)</f>
        <v>0</v>
      </c>
      <c r="I102" s="23"/>
      <c r="J102" s="23"/>
      <c r="K102" s="13"/>
      <c r="L102" s="24"/>
      <c r="M102" s="13"/>
      <c r="N102" s="36"/>
      <c r="O102" s="100"/>
      <c r="P102" s="89" t="s">
        <v>109</v>
      </c>
      <c r="Q102" s="92"/>
      <c r="R102" s="90"/>
      <c r="S102" s="91">
        <f>IF(R102="Yes",-0.03,0)</f>
        <v>0</v>
      </c>
      <c r="T102" s="23"/>
      <c r="U102" s="23"/>
      <c r="V102" s="13"/>
      <c r="W102" s="24"/>
      <c r="X102" s="23"/>
      <c r="Y102" s="36"/>
      <c r="Z102" s="100"/>
      <c r="AA102" s="89" t="s">
        <v>109</v>
      </c>
      <c r="AB102" s="92"/>
      <c r="AC102" s="90"/>
      <c r="AD102" s="91">
        <f>IF(AC102="Yes",-0.03,0)</f>
        <v>0</v>
      </c>
      <c r="AE102" s="23"/>
      <c r="AF102" s="23"/>
      <c r="AG102" s="13"/>
      <c r="AH102" s="24"/>
      <c r="AI102" s="23"/>
      <c r="AJ102" s="13"/>
      <c r="AK102" s="13"/>
      <c r="AL102" s="13"/>
      <c r="AM102" s="13"/>
      <c r="AN102" s="13"/>
      <c r="AO102" s="13"/>
      <c r="AP102" s="13"/>
      <c r="AQ102" s="13"/>
      <c r="AR102" s="13"/>
      <c r="AS102" s="70"/>
      <c r="AY102" s="73"/>
    </row>
    <row r="103" spans="2:51" ht="13.5" thickBot="1" x14ac:dyDescent="0.25">
      <c r="B103" s="36"/>
      <c r="C103" s="36"/>
      <c r="D103" s="13"/>
      <c r="E103" s="89" t="s">
        <v>110</v>
      </c>
      <c r="F103" s="22"/>
      <c r="G103" s="90"/>
      <c r="H103" s="93">
        <f>IF(G103="Yes",-0.1,0)</f>
        <v>0</v>
      </c>
      <c r="I103" s="100"/>
      <c r="J103" s="100"/>
      <c r="K103" s="13"/>
      <c r="L103" s="24"/>
      <c r="M103" s="13"/>
      <c r="N103" s="36"/>
      <c r="O103" s="13"/>
      <c r="P103" s="89" t="s">
        <v>110</v>
      </c>
      <c r="Q103" s="22"/>
      <c r="R103" s="90"/>
      <c r="S103" s="93">
        <f>IF(R103="Yes",-0.1,0)</f>
        <v>0</v>
      </c>
      <c r="T103" s="100"/>
      <c r="U103" s="100"/>
      <c r="V103" s="13"/>
      <c r="W103" s="24"/>
      <c r="X103" s="23"/>
      <c r="Y103" s="36"/>
      <c r="Z103" s="13"/>
      <c r="AA103" s="89" t="s">
        <v>110</v>
      </c>
      <c r="AB103" s="22"/>
      <c r="AC103" s="90"/>
      <c r="AD103" s="93">
        <f>IF(AC103="Yes",-0.1,0)</f>
        <v>0</v>
      </c>
      <c r="AE103" s="100"/>
      <c r="AF103" s="100"/>
      <c r="AG103" s="13"/>
      <c r="AH103" s="24"/>
      <c r="AI103" s="23"/>
      <c r="AJ103" s="13"/>
      <c r="AK103" s="13"/>
      <c r="AL103" s="13"/>
      <c r="AM103" s="13"/>
      <c r="AN103" s="13"/>
      <c r="AO103" s="13"/>
      <c r="AP103" s="13"/>
      <c r="AQ103" s="13"/>
      <c r="AR103" s="13"/>
      <c r="AS103" s="70"/>
      <c r="AY103" s="73"/>
    </row>
    <row r="104" spans="2:51" ht="13.5" thickBot="1" x14ac:dyDescent="0.25">
      <c r="B104" s="36"/>
      <c r="C104" s="36"/>
      <c r="D104" s="13"/>
      <c r="E104" s="49"/>
      <c r="F104" s="22"/>
      <c r="G104" s="81"/>
      <c r="H104" s="94">
        <f>SUM(H101:H103)</f>
        <v>0</v>
      </c>
      <c r="I104" s="95"/>
      <c r="J104" s="96" t="s">
        <v>111</v>
      </c>
      <c r="K104" s="97"/>
      <c r="L104" s="87">
        <f>SUM(L99*H104)</f>
        <v>0</v>
      </c>
      <c r="M104" s="13"/>
      <c r="N104" s="36"/>
      <c r="O104" s="13"/>
      <c r="P104" s="49"/>
      <c r="Q104" s="22"/>
      <c r="R104" s="81"/>
      <c r="S104" s="94">
        <f>SUM(S101:S103)</f>
        <v>0</v>
      </c>
      <c r="T104" s="95"/>
      <c r="U104" s="96" t="s">
        <v>111</v>
      </c>
      <c r="V104" s="97"/>
      <c r="W104" s="87">
        <f>SUM(W99*S104)</f>
        <v>0</v>
      </c>
      <c r="X104" s="23"/>
      <c r="Y104" s="36"/>
      <c r="Z104" s="13"/>
      <c r="AA104" s="49"/>
      <c r="AB104" s="22"/>
      <c r="AC104" s="81"/>
      <c r="AD104" s="94">
        <f>SUM(AD101:AD103)</f>
        <v>0</v>
      </c>
      <c r="AE104" s="95"/>
      <c r="AF104" s="96" t="s">
        <v>111</v>
      </c>
      <c r="AG104" s="97"/>
      <c r="AH104" s="87">
        <f>SUM(AH99*AD104)</f>
        <v>0</v>
      </c>
      <c r="AI104" s="23"/>
      <c r="AJ104" s="13"/>
      <c r="AK104" s="13"/>
      <c r="AL104" s="13"/>
      <c r="AM104" s="13"/>
      <c r="AN104" s="13"/>
      <c r="AO104" s="13"/>
      <c r="AP104" s="13"/>
      <c r="AQ104" s="13"/>
      <c r="AR104" s="13"/>
      <c r="AS104" s="70"/>
      <c r="AY104" s="73"/>
    </row>
    <row r="105" spans="2:51" ht="13.5" thickBot="1" x14ac:dyDescent="0.25">
      <c r="B105" s="36"/>
      <c r="C105" s="36"/>
      <c r="D105" s="13"/>
      <c r="E105" s="13"/>
      <c r="F105" s="13"/>
      <c r="G105" s="13"/>
      <c r="H105" s="23"/>
      <c r="I105" s="13"/>
      <c r="J105" s="23"/>
      <c r="K105" s="13"/>
      <c r="L105" s="24"/>
      <c r="M105" s="13"/>
      <c r="N105" s="36"/>
      <c r="O105" s="13"/>
      <c r="P105" s="13"/>
      <c r="Q105" s="13"/>
      <c r="R105" s="13"/>
      <c r="S105" s="23"/>
      <c r="T105" s="13"/>
      <c r="U105" s="23"/>
      <c r="V105" s="13"/>
      <c r="W105" s="24"/>
      <c r="X105" s="23"/>
      <c r="Y105" s="36"/>
      <c r="Z105" s="13"/>
      <c r="AA105" s="13"/>
      <c r="AB105" s="13"/>
      <c r="AC105" s="13"/>
      <c r="AD105" s="23"/>
      <c r="AE105" s="13"/>
      <c r="AF105" s="23"/>
      <c r="AG105" s="13"/>
      <c r="AH105" s="24"/>
      <c r="AI105" s="23"/>
      <c r="AJ105" s="13"/>
      <c r="AK105" s="13"/>
      <c r="AL105" s="13"/>
      <c r="AM105" s="13"/>
      <c r="AN105" s="13"/>
      <c r="AO105" s="13"/>
      <c r="AP105" s="13"/>
      <c r="AQ105" s="13"/>
      <c r="AR105" s="13"/>
      <c r="AS105" s="70"/>
      <c r="AY105" s="73"/>
    </row>
    <row r="106" spans="2:51" ht="13.5" thickBot="1" x14ac:dyDescent="0.25">
      <c r="B106" s="36"/>
      <c r="C106" s="38"/>
      <c r="D106" s="39"/>
      <c r="E106" s="39"/>
      <c r="F106" s="39"/>
      <c r="G106" s="39"/>
      <c r="H106" s="98"/>
      <c r="I106" s="99"/>
      <c r="J106" s="85" t="s">
        <v>112</v>
      </c>
      <c r="K106" s="86"/>
      <c r="L106" s="87">
        <f>SUM(L99+L104)</f>
        <v>1620</v>
      </c>
      <c r="M106" s="13"/>
      <c r="N106" s="38"/>
      <c r="O106" s="39"/>
      <c r="P106" s="39"/>
      <c r="Q106" s="39"/>
      <c r="R106" s="39"/>
      <c r="S106" s="98"/>
      <c r="T106" s="99"/>
      <c r="U106" s="85" t="s">
        <v>112</v>
      </c>
      <c r="V106" s="86"/>
      <c r="W106" s="87">
        <f>SUM(W99+W104)</f>
        <v>1589</v>
      </c>
      <c r="X106" s="23"/>
      <c r="Y106" s="38"/>
      <c r="Z106" s="39"/>
      <c r="AA106" s="39"/>
      <c r="AB106" s="39"/>
      <c r="AC106" s="39"/>
      <c r="AD106" s="98"/>
      <c r="AE106" s="99"/>
      <c r="AF106" s="85" t="s">
        <v>112</v>
      </c>
      <c r="AG106" s="86"/>
      <c r="AH106" s="87">
        <f>SUM(AH99+AH104)</f>
        <v>14</v>
      </c>
      <c r="AI106" s="23"/>
      <c r="AJ106" s="13"/>
      <c r="AK106" s="13"/>
      <c r="AL106" s="13"/>
      <c r="AM106" s="13"/>
      <c r="AN106" s="13"/>
      <c r="AO106" s="13"/>
      <c r="AP106" s="13"/>
      <c r="AQ106" s="13"/>
      <c r="AR106" s="13"/>
      <c r="AS106" s="70"/>
      <c r="AY106" s="73"/>
    </row>
    <row r="107" spans="2:51" ht="13.5" thickBot="1" x14ac:dyDescent="0.25">
      <c r="B107" s="38"/>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72"/>
    </row>
    <row r="108" spans="2:51" ht="13.5" thickBot="1" x14ac:dyDescent="0.25"/>
    <row r="109" spans="2:51" ht="18" customHeight="1" thickBot="1" x14ac:dyDescent="0.3">
      <c r="B109" s="65"/>
      <c r="C109" s="66"/>
      <c r="D109" s="66"/>
      <c r="E109" s="66"/>
      <c r="F109" s="67"/>
      <c r="G109" s="67"/>
      <c r="H109" s="67"/>
      <c r="I109" s="67"/>
      <c r="J109" s="67"/>
      <c r="K109" s="66"/>
      <c r="L109" s="66"/>
      <c r="M109" s="66"/>
      <c r="N109" s="66"/>
      <c r="O109" s="80"/>
      <c r="P109" s="80"/>
      <c r="Q109" s="68"/>
      <c r="R109" s="68"/>
      <c r="S109" s="68"/>
      <c r="T109" s="68"/>
      <c r="U109" s="68"/>
      <c r="V109" s="66"/>
      <c r="W109" s="66"/>
      <c r="X109" s="66"/>
      <c r="Y109" s="66"/>
      <c r="Z109" s="80"/>
      <c r="AA109" s="80"/>
      <c r="AB109" s="68"/>
      <c r="AC109" s="68"/>
      <c r="AD109" s="68"/>
      <c r="AE109" s="68"/>
      <c r="AF109" s="68"/>
      <c r="AG109" s="66"/>
      <c r="AH109" s="66"/>
      <c r="AI109" s="66"/>
      <c r="AJ109" s="66"/>
      <c r="AK109" s="66"/>
      <c r="AL109" s="66"/>
      <c r="AM109" s="66"/>
      <c r="AN109" s="66"/>
      <c r="AO109" s="66"/>
      <c r="AP109" s="66"/>
      <c r="AQ109" s="66"/>
      <c r="AR109" s="66"/>
      <c r="AS109" s="69"/>
      <c r="AY109" s="73"/>
    </row>
    <row r="110" spans="2:51" ht="18" customHeight="1" thickBot="1" x14ac:dyDescent="0.3">
      <c r="B110" s="36"/>
      <c r="C110" s="264" t="s">
        <v>77</v>
      </c>
      <c r="D110" s="265"/>
      <c r="E110" s="266" t="str">
        <f>'CompetitorList &amp; ResultsSummary'!D22</f>
        <v>Adrian Hayward</v>
      </c>
      <c r="F110" s="266"/>
      <c r="G110" s="266"/>
      <c r="H110" s="266"/>
      <c r="I110" s="266"/>
      <c r="J110" s="266"/>
      <c r="K110" s="265" t="s">
        <v>78</v>
      </c>
      <c r="L110" s="265"/>
      <c r="M110" s="266" t="str">
        <f>'CompetitorList &amp; ResultsSummary'!F22</f>
        <v>Super Cub</v>
      </c>
      <c r="N110" s="266"/>
      <c r="O110" s="266"/>
      <c r="P110" s="266"/>
      <c r="Q110" s="266"/>
      <c r="R110" s="266"/>
      <c r="S110" s="266"/>
      <c r="T110" s="113"/>
      <c r="U110" s="113"/>
      <c r="V110" s="97"/>
      <c r="W110" s="97"/>
      <c r="X110" s="97"/>
      <c r="Y110" s="97"/>
      <c r="Z110" s="97"/>
      <c r="AA110" s="97"/>
      <c r="AB110" s="97"/>
      <c r="AC110" s="97"/>
      <c r="AD110" s="97"/>
      <c r="AE110" s="113"/>
      <c r="AF110" s="113"/>
      <c r="AG110" s="97"/>
      <c r="AH110" s="97"/>
      <c r="AI110" s="97"/>
      <c r="AJ110" s="97"/>
      <c r="AK110" s="267"/>
      <c r="AL110" s="267"/>
      <c r="AM110" s="267"/>
      <c r="AN110" s="267"/>
      <c r="AO110" s="267"/>
      <c r="AP110" s="267"/>
      <c r="AQ110" s="267"/>
      <c r="AR110" s="268"/>
      <c r="AS110" s="70"/>
      <c r="AY110" s="73"/>
    </row>
    <row r="111" spans="2:51" ht="18" customHeight="1" thickBot="1" x14ac:dyDescent="0.25">
      <c r="B111" s="36"/>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70"/>
      <c r="AY111" s="73"/>
    </row>
    <row r="112" spans="2:51" ht="16.5" thickBot="1" x14ac:dyDescent="0.3">
      <c r="B112" s="36"/>
      <c r="C112" s="252" t="str">
        <f>E110</f>
        <v>Adrian Hayward</v>
      </c>
      <c r="D112" s="253"/>
      <c r="E112" s="253"/>
      <c r="F112" s="253"/>
      <c r="G112" s="253" t="s">
        <v>16</v>
      </c>
      <c r="H112" s="253"/>
      <c r="I112" s="253"/>
      <c r="J112" s="253"/>
      <c r="K112" s="253"/>
      <c r="L112" s="254"/>
      <c r="M112" s="71"/>
      <c r="N112" s="252" t="str">
        <f>E110</f>
        <v>Adrian Hayward</v>
      </c>
      <c r="O112" s="253"/>
      <c r="P112" s="253"/>
      <c r="Q112" s="253"/>
      <c r="R112" s="253" t="s">
        <v>20</v>
      </c>
      <c r="S112" s="253"/>
      <c r="T112" s="253"/>
      <c r="U112" s="253"/>
      <c r="V112" s="253"/>
      <c r="W112" s="254"/>
      <c r="X112" s="71"/>
      <c r="Y112" s="252" t="str">
        <f>C112</f>
        <v>Adrian Hayward</v>
      </c>
      <c r="Z112" s="253"/>
      <c r="AA112" s="253"/>
      <c r="AB112" s="253"/>
      <c r="AC112" s="253" t="s">
        <v>21</v>
      </c>
      <c r="AD112" s="253"/>
      <c r="AE112" s="253"/>
      <c r="AF112" s="253"/>
      <c r="AG112" s="253"/>
      <c r="AH112" s="254"/>
      <c r="AI112" s="71"/>
      <c r="AJ112" s="71"/>
      <c r="AK112" s="256" t="str">
        <f>E110</f>
        <v>Adrian Hayward</v>
      </c>
      <c r="AL112" s="257"/>
      <c r="AM112" s="257"/>
      <c r="AN112" s="80"/>
      <c r="AO112" s="80"/>
      <c r="AP112" s="258" t="s">
        <v>79</v>
      </c>
      <c r="AQ112" s="259"/>
      <c r="AR112" s="260"/>
      <c r="AS112" s="70"/>
      <c r="AY112" s="73"/>
    </row>
    <row r="113" spans="2:53" x14ac:dyDescent="0.2">
      <c r="B113" s="36"/>
      <c r="C113" s="255"/>
      <c r="D113" s="251"/>
      <c r="E113" s="251"/>
      <c r="F113" s="251"/>
      <c r="G113" s="251" t="s">
        <v>80</v>
      </c>
      <c r="H113" s="251"/>
      <c r="I113" s="251" t="s">
        <v>81</v>
      </c>
      <c r="J113" s="251"/>
      <c r="K113" s="104"/>
      <c r="L113" s="8" t="s">
        <v>11</v>
      </c>
      <c r="M113" s="49"/>
      <c r="N113" s="255"/>
      <c r="O113" s="251"/>
      <c r="P113" s="251"/>
      <c r="Q113" s="251"/>
      <c r="R113" s="251" t="s">
        <v>80</v>
      </c>
      <c r="S113" s="251"/>
      <c r="T113" s="251" t="s">
        <v>81</v>
      </c>
      <c r="U113" s="251"/>
      <c r="V113" s="104"/>
      <c r="W113" s="8" t="s">
        <v>11</v>
      </c>
      <c r="X113" s="49"/>
      <c r="Y113" s="255"/>
      <c r="Z113" s="251"/>
      <c r="AA113" s="251"/>
      <c r="AB113" s="251"/>
      <c r="AC113" s="251" t="s">
        <v>80</v>
      </c>
      <c r="AD113" s="251"/>
      <c r="AE113" s="251" t="s">
        <v>81</v>
      </c>
      <c r="AF113" s="251"/>
      <c r="AG113" s="104"/>
      <c r="AH113" s="8" t="s">
        <v>11</v>
      </c>
      <c r="AI113" s="49"/>
      <c r="AJ113" s="49"/>
      <c r="AK113" s="261"/>
      <c r="AL113" s="262"/>
      <c r="AM113" s="262"/>
      <c r="AN113" s="262"/>
      <c r="AO113" s="262"/>
      <c r="AP113" s="262"/>
      <c r="AQ113" s="262"/>
      <c r="AR113" s="263"/>
      <c r="AS113" s="70"/>
      <c r="AY113" s="73"/>
    </row>
    <row r="114" spans="2:53" x14ac:dyDescent="0.2">
      <c r="B114" s="36"/>
      <c r="C114" s="36"/>
      <c r="D114" s="247" t="s">
        <v>82</v>
      </c>
      <c r="E114" s="248"/>
      <c r="F114" s="9" t="s">
        <v>83</v>
      </c>
      <c r="G114" s="104" t="s">
        <v>84</v>
      </c>
      <c r="H114" s="104" t="s">
        <v>26</v>
      </c>
      <c r="I114" s="104" t="s">
        <v>84</v>
      </c>
      <c r="J114" s="104" t="s">
        <v>26</v>
      </c>
      <c r="K114" s="10"/>
      <c r="L114" s="8" t="s">
        <v>26</v>
      </c>
      <c r="M114" s="49"/>
      <c r="N114" s="36"/>
      <c r="O114" s="247" t="s">
        <v>82</v>
      </c>
      <c r="P114" s="248"/>
      <c r="Q114" s="9" t="s">
        <v>83</v>
      </c>
      <c r="R114" s="104" t="s">
        <v>84</v>
      </c>
      <c r="S114" s="104" t="s">
        <v>26</v>
      </c>
      <c r="T114" s="104" t="s">
        <v>84</v>
      </c>
      <c r="U114" s="104" t="s">
        <v>26</v>
      </c>
      <c r="V114" s="10"/>
      <c r="W114" s="8" t="s">
        <v>26</v>
      </c>
      <c r="X114" s="49"/>
      <c r="Y114" s="36"/>
      <c r="Z114" s="247" t="s">
        <v>82</v>
      </c>
      <c r="AA114" s="248"/>
      <c r="AB114" s="9" t="s">
        <v>83</v>
      </c>
      <c r="AC114" s="104" t="s">
        <v>84</v>
      </c>
      <c r="AD114" s="104" t="s">
        <v>26</v>
      </c>
      <c r="AE114" s="104" t="s">
        <v>84</v>
      </c>
      <c r="AF114" s="104" t="s">
        <v>26</v>
      </c>
      <c r="AG114" s="10"/>
      <c r="AH114" s="8" t="s">
        <v>26</v>
      </c>
      <c r="AI114" s="49"/>
      <c r="AJ114" s="49"/>
      <c r="AK114" s="11"/>
      <c r="AL114" s="12" t="s">
        <v>16</v>
      </c>
      <c r="AM114" s="12" t="s">
        <v>20</v>
      </c>
      <c r="AN114" s="12" t="s">
        <v>21</v>
      </c>
      <c r="AO114" s="49"/>
      <c r="AP114" s="13"/>
      <c r="AQ114" s="179" t="s">
        <v>85</v>
      </c>
      <c r="AR114" s="180">
        <f>AL115+AM115+AN115-AN117</f>
        <v>3518.5</v>
      </c>
      <c r="AS114" s="70"/>
      <c r="AU114" s="102"/>
      <c r="AV114" s="102"/>
      <c r="AW114" s="102"/>
      <c r="AX114" s="102"/>
      <c r="AY114" s="102"/>
      <c r="AZ114" s="102"/>
      <c r="BA114" s="102"/>
    </row>
    <row r="115" spans="2:53" x14ac:dyDescent="0.2">
      <c r="B115" s="36"/>
      <c r="C115" s="16">
        <v>1</v>
      </c>
      <c r="D115" s="17" t="s">
        <v>86</v>
      </c>
      <c r="E115" s="106"/>
      <c r="F115" s="18">
        <v>11</v>
      </c>
      <c r="G115" s="76">
        <v>9</v>
      </c>
      <c r="H115" s="19">
        <f>SUM(G115*F115)</f>
        <v>99</v>
      </c>
      <c r="I115" s="76">
        <v>9</v>
      </c>
      <c r="J115" s="19">
        <f>SUM(I115*F115)</f>
        <v>99</v>
      </c>
      <c r="K115" s="20"/>
      <c r="L115" s="21">
        <f>SUM(H115+J115)</f>
        <v>198</v>
      </c>
      <c r="M115" s="13"/>
      <c r="N115" s="16">
        <v>1</v>
      </c>
      <c r="O115" s="17" t="s">
        <v>86</v>
      </c>
      <c r="P115" s="106"/>
      <c r="Q115" s="18">
        <v>11</v>
      </c>
      <c r="R115" s="76">
        <v>9</v>
      </c>
      <c r="S115" s="19">
        <f>SUM(R115*Q115)</f>
        <v>99</v>
      </c>
      <c r="T115" s="76">
        <v>9.5</v>
      </c>
      <c r="U115" s="19">
        <f>SUM(T115*Q115)</f>
        <v>104.5</v>
      </c>
      <c r="V115" s="20"/>
      <c r="W115" s="21">
        <f>SUM(S115+U115)</f>
        <v>203.5</v>
      </c>
      <c r="X115" s="176"/>
      <c r="Y115" s="16">
        <v>1</v>
      </c>
      <c r="Z115" s="17" t="s">
        <v>86</v>
      </c>
      <c r="AA115" s="106"/>
      <c r="AB115" s="18">
        <v>11</v>
      </c>
      <c r="AC115" s="76">
        <v>8.5</v>
      </c>
      <c r="AD115" s="19">
        <f>SUM(AC115*AB115)</f>
        <v>93.5</v>
      </c>
      <c r="AE115" s="76">
        <v>10</v>
      </c>
      <c r="AF115" s="19">
        <f>SUM(AE115*AB115)</f>
        <v>110</v>
      </c>
      <c r="AG115" s="20"/>
      <c r="AH115" s="21">
        <f>SUM(AD115+AF115)</f>
        <v>203.5</v>
      </c>
      <c r="AI115" s="176"/>
      <c r="AJ115" s="13"/>
      <c r="AK115" s="25"/>
      <c r="AL115" s="179">
        <f>SUM(L141)</f>
        <v>1757.5</v>
      </c>
      <c r="AM115" s="179">
        <f>SUM(W141)</f>
        <v>1761</v>
      </c>
      <c r="AN115" s="179">
        <f>SUM(AH141)</f>
        <v>1722.5</v>
      </c>
      <c r="AO115" s="23"/>
      <c r="AP115" s="13"/>
      <c r="AQ115" s="100"/>
      <c r="AR115" s="15"/>
      <c r="AS115" s="70"/>
      <c r="AY115" s="73"/>
    </row>
    <row r="116" spans="2:53" x14ac:dyDescent="0.2">
      <c r="B116" s="36"/>
      <c r="C116" s="27">
        <v>2</v>
      </c>
      <c r="D116" s="77" t="s">
        <v>87</v>
      </c>
      <c r="E116" s="28" t="s">
        <v>128</v>
      </c>
      <c r="F116" s="29">
        <v>7</v>
      </c>
      <c r="G116" s="76">
        <v>8</v>
      </c>
      <c r="H116" s="26">
        <f>SUM(G116*F116)</f>
        <v>56</v>
      </c>
      <c r="I116" s="76">
        <v>8.5</v>
      </c>
      <c r="J116" s="30">
        <f>SUM(I116*F116)</f>
        <v>59.5</v>
      </c>
      <c r="K116" s="31"/>
      <c r="L116" s="32">
        <f>SUM(H116+J116)</f>
        <v>115.5</v>
      </c>
      <c r="M116" s="13"/>
      <c r="N116" s="27">
        <v>2</v>
      </c>
      <c r="O116" s="77" t="s">
        <v>87</v>
      </c>
      <c r="P116" s="28" t="s">
        <v>128</v>
      </c>
      <c r="Q116" s="29">
        <v>7</v>
      </c>
      <c r="R116" s="76">
        <v>8</v>
      </c>
      <c r="S116" s="26">
        <f>SUM(R116*Q116)</f>
        <v>56</v>
      </c>
      <c r="T116" s="76">
        <v>9</v>
      </c>
      <c r="U116" s="30">
        <f>SUM(T116*Q116)</f>
        <v>63</v>
      </c>
      <c r="V116" s="31"/>
      <c r="W116" s="32">
        <f>SUM(S116+U116)</f>
        <v>119</v>
      </c>
      <c r="X116" s="23"/>
      <c r="Y116" s="27">
        <v>2</v>
      </c>
      <c r="Z116" s="77" t="s">
        <v>87</v>
      </c>
      <c r="AA116" s="28" t="s">
        <v>128</v>
      </c>
      <c r="AB116" s="29">
        <v>7</v>
      </c>
      <c r="AC116" s="76">
        <v>8</v>
      </c>
      <c r="AD116" s="26">
        <f>SUM(AC116*AB116)</f>
        <v>56</v>
      </c>
      <c r="AE116" s="76">
        <v>8</v>
      </c>
      <c r="AF116" s="30">
        <f>SUM(AE116*AB116)</f>
        <v>56</v>
      </c>
      <c r="AG116" s="31"/>
      <c r="AH116" s="32">
        <f>SUM(AD116+AF116)</f>
        <v>112</v>
      </c>
      <c r="AI116" s="23"/>
      <c r="AJ116" s="13"/>
      <c r="AK116" s="36"/>
      <c r="AL116" s="23"/>
      <c r="AM116" s="23"/>
      <c r="AN116" s="23"/>
      <c r="AO116" s="23"/>
      <c r="AP116" s="13"/>
      <c r="AQ116" s="14"/>
      <c r="AR116" s="15"/>
      <c r="AS116" s="70"/>
      <c r="AY116" s="73"/>
    </row>
    <row r="117" spans="2:53" x14ac:dyDescent="0.2">
      <c r="B117" s="36"/>
      <c r="C117" s="25">
        <v>3</v>
      </c>
      <c r="D117" s="17" t="s">
        <v>88</v>
      </c>
      <c r="E117" s="28" t="s">
        <v>126</v>
      </c>
      <c r="F117" s="29">
        <v>7</v>
      </c>
      <c r="G117" s="76">
        <v>9</v>
      </c>
      <c r="H117" s="26">
        <f>SUM(G117*F117)</f>
        <v>63</v>
      </c>
      <c r="I117" s="76">
        <v>8.5</v>
      </c>
      <c r="J117" s="26">
        <f>SUM(I117*F117)</f>
        <v>59.5</v>
      </c>
      <c r="K117" s="34"/>
      <c r="L117" s="35">
        <f>SUM(H117+J117)</f>
        <v>122.5</v>
      </c>
      <c r="M117" s="13"/>
      <c r="N117" s="25">
        <v>3</v>
      </c>
      <c r="O117" s="17" t="s">
        <v>88</v>
      </c>
      <c r="P117" s="28" t="s">
        <v>126</v>
      </c>
      <c r="Q117" s="29">
        <v>7</v>
      </c>
      <c r="R117" s="76">
        <v>8.5</v>
      </c>
      <c r="S117" s="26">
        <f>SUM(R117*Q117)</f>
        <v>59.5</v>
      </c>
      <c r="T117" s="76">
        <v>8</v>
      </c>
      <c r="U117" s="26">
        <f>SUM(T117*Q117)</f>
        <v>56</v>
      </c>
      <c r="V117" s="34"/>
      <c r="W117" s="35">
        <f>SUM(S117+U117)</f>
        <v>115.5</v>
      </c>
      <c r="X117" s="23"/>
      <c r="Y117" s="25">
        <v>3</v>
      </c>
      <c r="Z117" s="17" t="s">
        <v>88</v>
      </c>
      <c r="AA117" s="28" t="s">
        <v>126</v>
      </c>
      <c r="AB117" s="29">
        <v>7</v>
      </c>
      <c r="AC117" s="76">
        <v>8.5</v>
      </c>
      <c r="AD117" s="26">
        <f>SUM(AC117*AB117)</f>
        <v>59.5</v>
      </c>
      <c r="AE117" s="76">
        <v>10</v>
      </c>
      <c r="AF117" s="26">
        <f>SUM(AE117*AB117)</f>
        <v>70</v>
      </c>
      <c r="AG117" s="34"/>
      <c r="AH117" s="35">
        <f>SUM(AD117+AF117)</f>
        <v>129.5</v>
      </c>
      <c r="AI117" s="23"/>
      <c r="AJ117" s="13"/>
      <c r="AK117" s="16" t="s">
        <v>89</v>
      </c>
      <c r="AL117" s="178">
        <f>MAX(AL115:AN115)</f>
        <v>1761</v>
      </c>
      <c r="AM117" s="34" t="s">
        <v>90</v>
      </c>
      <c r="AN117" s="179">
        <f>MIN(AL115:AN115)</f>
        <v>1722.5</v>
      </c>
      <c r="AO117" s="23"/>
      <c r="AP117" s="13"/>
      <c r="AQ117" s="14"/>
      <c r="AR117" s="15"/>
      <c r="AS117" s="70"/>
      <c r="AY117" s="73"/>
    </row>
    <row r="118" spans="2:53" x14ac:dyDescent="0.2">
      <c r="B118" s="36"/>
      <c r="C118" s="27">
        <v>4</v>
      </c>
      <c r="D118" s="77" t="s">
        <v>91</v>
      </c>
      <c r="E118" s="28" t="s">
        <v>119</v>
      </c>
      <c r="F118" s="29">
        <v>7</v>
      </c>
      <c r="G118" s="76">
        <v>8.5</v>
      </c>
      <c r="H118" s="26">
        <f t="shared" ref="H118:H123" si="27">SUM(G118*F118)</f>
        <v>59.5</v>
      </c>
      <c r="I118" s="76">
        <v>8</v>
      </c>
      <c r="J118" s="26">
        <f t="shared" ref="J118:J123" si="28">SUM(I118*F118)</f>
        <v>56</v>
      </c>
      <c r="K118" s="37"/>
      <c r="L118" s="35">
        <f t="shared" ref="L118:L123" si="29">SUM(H118+J118)</f>
        <v>115.5</v>
      </c>
      <c r="M118" s="13"/>
      <c r="N118" s="27">
        <v>4</v>
      </c>
      <c r="O118" s="77" t="s">
        <v>91</v>
      </c>
      <c r="P118" s="28" t="s">
        <v>119</v>
      </c>
      <c r="Q118" s="29">
        <v>7</v>
      </c>
      <c r="R118" s="76">
        <v>8</v>
      </c>
      <c r="S118" s="26">
        <f t="shared" ref="S118:S123" si="30">SUM(R118*Q118)</f>
        <v>56</v>
      </c>
      <c r="T118" s="76">
        <v>8</v>
      </c>
      <c r="U118" s="26">
        <f t="shared" ref="U118:U123" si="31">SUM(T118*Q118)</f>
        <v>56</v>
      </c>
      <c r="V118" s="37"/>
      <c r="W118" s="35">
        <f t="shared" ref="W118:W123" si="32">SUM(S118+U118)</f>
        <v>112</v>
      </c>
      <c r="X118" s="23"/>
      <c r="Y118" s="27">
        <v>4</v>
      </c>
      <c r="Z118" s="77" t="s">
        <v>91</v>
      </c>
      <c r="AA118" s="28" t="s">
        <v>119</v>
      </c>
      <c r="AB118" s="29">
        <v>7</v>
      </c>
      <c r="AC118" s="76">
        <v>8</v>
      </c>
      <c r="AD118" s="26">
        <f t="shared" ref="AD118:AD123" si="33">SUM(AC118*AB118)</f>
        <v>56</v>
      </c>
      <c r="AE118" s="76">
        <v>8.5</v>
      </c>
      <c r="AF118" s="26">
        <f t="shared" ref="AF118:AF123" si="34">SUM(AE118*AB118)</f>
        <v>59.5</v>
      </c>
      <c r="AG118" s="37"/>
      <c r="AH118" s="35">
        <f t="shared" ref="AH118:AH123" si="35">SUM(AD118+AF118)</f>
        <v>115.5</v>
      </c>
      <c r="AI118" s="23"/>
      <c r="AJ118" s="13"/>
      <c r="AK118" s="177"/>
      <c r="AL118" s="100"/>
      <c r="AM118" s="13"/>
      <c r="AN118" s="13"/>
      <c r="AO118" s="13"/>
      <c r="AP118" s="13"/>
      <c r="AQ118" s="14"/>
      <c r="AR118" s="15"/>
      <c r="AS118" s="70"/>
      <c r="AY118" s="73"/>
    </row>
    <row r="119" spans="2:53" x14ac:dyDescent="0.2">
      <c r="B119" s="36"/>
      <c r="C119" s="27">
        <v>5</v>
      </c>
      <c r="D119" s="77" t="s">
        <v>93</v>
      </c>
      <c r="E119" s="28" t="s">
        <v>92</v>
      </c>
      <c r="F119" s="29">
        <v>7</v>
      </c>
      <c r="G119" s="76">
        <v>9</v>
      </c>
      <c r="H119" s="26">
        <f t="shared" si="27"/>
        <v>63</v>
      </c>
      <c r="I119" s="76">
        <v>8</v>
      </c>
      <c r="J119" s="26">
        <f t="shared" si="28"/>
        <v>56</v>
      </c>
      <c r="K119" s="37"/>
      <c r="L119" s="35">
        <f t="shared" si="29"/>
        <v>119</v>
      </c>
      <c r="M119" s="13"/>
      <c r="N119" s="27">
        <v>5</v>
      </c>
      <c r="O119" s="77" t="s">
        <v>93</v>
      </c>
      <c r="P119" s="28" t="s">
        <v>92</v>
      </c>
      <c r="Q119" s="29">
        <v>7</v>
      </c>
      <c r="R119" s="76">
        <v>8.5</v>
      </c>
      <c r="S119" s="26">
        <f t="shared" si="30"/>
        <v>59.5</v>
      </c>
      <c r="T119" s="76">
        <v>8.5</v>
      </c>
      <c r="U119" s="26">
        <f t="shared" si="31"/>
        <v>59.5</v>
      </c>
      <c r="V119" s="37"/>
      <c r="W119" s="35">
        <f t="shared" si="32"/>
        <v>119</v>
      </c>
      <c r="X119" s="23"/>
      <c r="Y119" s="27">
        <v>5</v>
      </c>
      <c r="Z119" s="77" t="s">
        <v>93</v>
      </c>
      <c r="AA119" s="28" t="s">
        <v>92</v>
      </c>
      <c r="AB119" s="29">
        <v>7</v>
      </c>
      <c r="AC119" s="76">
        <v>8</v>
      </c>
      <c r="AD119" s="26">
        <f t="shared" si="33"/>
        <v>56</v>
      </c>
      <c r="AE119" s="76">
        <v>8.5</v>
      </c>
      <c r="AF119" s="26">
        <f t="shared" si="34"/>
        <v>59.5</v>
      </c>
      <c r="AG119" s="37"/>
      <c r="AH119" s="35">
        <f t="shared" si="35"/>
        <v>115.5</v>
      </c>
      <c r="AI119" s="23"/>
      <c r="AJ119" s="13"/>
      <c r="AK119" s="177"/>
      <c r="AL119" s="100"/>
      <c r="AM119" s="13"/>
      <c r="AN119" s="13"/>
      <c r="AO119" s="13"/>
      <c r="AP119" s="13"/>
      <c r="AQ119" s="14"/>
      <c r="AR119" s="15"/>
      <c r="AS119" s="70"/>
      <c r="AY119" s="73"/>
    </row>
    <row r="120" spans="2:53" x14ac:dyDescent="0.2">
      <c r="B120" s="36"/>
      <c r="C120" s="27">
        <v>6</v>
      </c>
      <c r="D120" s="17" t="s">
        <v>94</v>
      </c>
      <c r="E120" s="28" t="s">
        <v>171</v>
      </c>
      <c r="F120" s="29">
        <v>7</v>
      </c>
      <c r="G120" s="76">
        <v>9</v>
      </c>
      <c r="H120" s="26">
        <f t="shared" si="27"/>
        <v>63</v>
      </c>
      <c r="I120" s="76">
        <v>9</v>
      </c>
      <c r="J120" s="26">
        <f t="shared" si="28"/>
        <v>63</v>
      </c>
      <c r="K120" s="37"/>
      <c r="L120" s="35">
        <f t="shared" si="29"/>
        <v>126</v>
      </c>
      <c r="M120" s="13"/>
      <c r="N120" s="27">
        <v>6</v>
      </c>
      <c r="O120" s="17" t="s">
        <v>94</v>
      </c>
      <c r="P120" s="28" t="s">
        <v>171</v>
      </c>
      <c r="Q120" s="29">
        <v>7</v>
      </c>
      <c r="R120" s="76">
        <v>7.5</v>
      </c>
      <c r="S120" s="26">
        <f t="shared" si="30"/>
        <v>52.5</v>
      </c>
      <c r="T120" s="76">
        <v>9.5</v>
      </c>
      <c r="U120" s="26">
        <f t="shared" si="31"/>
        <v>66.5</v>
      </c>
      <c r="V120" s="37"/>
      <c r="W120" s="35">
        <f t="shared" si="32"/>
        <v>119</v>
      </c>
      <c r="X120" s="23"/>
      <c r="Y120" s="27">
        <v>6</v>
      </c>
      <c r="Z120" s="17" t="s">
        <v>94</v>
      </c>
      <c r="AA120" s="28" t="s">
        <v>171</v>
      </c>
      <c r="AB120" s="29">
        <v>7</v>
      </c>
      <c r="AC120" s="76">
        <v>7.5</v>
      </c>
      <c r="AD120" s="26">
        <f t="shared" si="33"/>
        <v>52.5</v>
      </c>
      <c r="AE120" s="76">
        <v>10</v>
      </c>
      <c r="AF120" s="26">
        <f t="shared" si="34"/>
        <v>70</v>
      </c>
      <c r="AG120" s="37"/>
      <c r="AH120" s="35">
        <f t="shared" si="35"/>
        <v>122.5</v>
      </c>
      <c r="AI120" s="23"/>
      <c r="AJ120" s="13"/>
      <c r="AK120" s="36"/>
      <c r="AL120" s="13"/>
      <c r="AM120" s="13"/>
      <c r="AN120" s="13"/>
      <c r="AO120" s="13"/>
      <c r="AP120" s="13"/>
      <c r="AQ120" s="14"/>
      <c r="AR120" s="15"/>
      <c r="AS120" s="70"/>
      <c r="AY120" s="73"/>
    </row>
    <row r="121" spans="2:53" ht="13.5" thickBot="1" x14ac:dyDescent="0.25">
      <c r="B121" s="36"/>
      <c r="C121" s="27">
        <v>7</v>
      </c>
      <c r="D121" s="77" t="s">
        <v>95</v>
      </c>
      <c r="E121" s="28" t="s">
        <v>135</v>
      </c>
      <c r="F121" s="29">
        <v>7</v>
      </c>
      <c r="G121" s="76">
        <v>9</v>
      </c>
      <c r="H121" s="26">
        <f t="shared" si="27"/>
        <v>63</v>
      </c>
      <c r="I121" s="76">
        <v>9</v>
      </c>
      <c r="J121" s="26">
        <f t="shared" si="28"/>
        <v>63</v>
      </c>
      <c r="K121" s="37"/>
      <c r="L121" s="35">
        <f t="shared" si="29"/>
        <v>126</v>
      </c>
      <c r="M121" s="13"/>
      <c r="N121" s="27">
        <v>7</v>
      </c>
      <c r="O121" s="77" t="s">
        <v>95</v>
      </c>
      <c r="P121" s="28" t="s">
        <v>135</v>
      </c>
      <c r="Q121" s="29">
        <v>7</v>
      </c>
      <c r="R121" s="76">
        <v>8</v>
      </c>
      <c r="S121" s="26">
        <f t="shared" si="30"/>
        <v>56</v>
      </c>
      <c r="T121" s="76">
        <v>9.5</v>
      </c>
      <c r="U121" s="26">
        <f t="shared" si="31"/>
        <v>66.5</v>
      </c>
      <c r="V121" s="37"/>
      <c r="W121" s="35">
        <f t="shared" si="32"/>
        <v>122.5</v>
      </c>
      <c r="X121" s="23"/>
      <c r="Y121" s="27">
        <v>7</v>
      </c>
      <c r="Z121" s="77" t="s">
        <v>95</v>
      </c>
      <c r="AA121" s="28" t="s">
        <v>135</v>
      </c>
      <c r="AB121" s="29">
        <v>7</v>
      </c>
      <c r="AC121" s="76">
        <v>7</v>
      </c>
      <c r="AD121" s="26">
        <f t="shared" si="33"/>
        <v>49</v>
      </c>
      <c r="AE121" s="76">
        <v>8.5</v>
      </c>
      <c r="AF121" s="26">
        <f t="shared" si="34"/>
        <v>59.5</v>
      </c>
      <c r="AG121" s="37"/>
      <c r="AH121" s="35">
        <f t="shared" si="35"/>
        <v>108.5</v>
      </c>
      <c r="AI121" s="23"/>
      <c r="AJ121" s="13"/>
      <c r="AK121" s="38"/>
      <c r="AL121" s="39"/>
      <c r="AM121" s="39"/>
      <c r="AN121" s="39"/>
      <c r="AO121" s="39"/>
      <c r="AP121" s="39"/>
      <c r="AQ121" s="40"/>
      <c r="AR121" s="41"/>
      <c r="AS121" s="70"/>
      <c r="AY121" s="73"/>
    </row>
    <row r="122" spans="2:53" x14ac:dyDescent="0.2">
      <c r="B122" s="36"/>
      <c r="C122" s="27">
        <v>8</v>
      </c>
      <c r="D122" s="77" t="s">
        <v>96</v>
      </c>
      <c r="E122" s="28" t="s">
        <v>129</v>
      </c>
      <c r="F122" s="29">
        <v>7</v>
      </c>
      <c r="G122" s="76">
        <v>8.5</v>
      </c>
      <c r="H122" s="26">
        <f t="shared" si="27"/>
        <v>59.5</v>
      </c>
      <c r="I122" s="76">
        <v>9</v>
      </c>
      <c r="J122" s="26">
        <f t="shared" si="28"/>
        <v>63</v>
      </c>
      <c r="K122" s="37"/>
      <c r="L122" s="35">
        <f t="shared" si="29"/>
        <v>122.5</v>
      </c>
      <c r="M122" s="13"/>
      <c r="N122" s="27">
        <v>8</v>
      </c>
      <c r="O122" s="77" t="s">
        <v>96</v>
      </c>
      <c r="P122" s="28" t="s">
        <v>129</v>
      </c>
      <c r="Q122" s="29">
        <v>7</v>
      </c>
      <c r="R122" s="76">
        <v>8.5</v>
      </c>
      <c r="S122" s="26">
        <f t="shared" si="30"/>
        <v>59.5</v>
      </c>
      <c r="T122" s="76">
        <v>9</v>
      </c>
      <c r="U122" s="26">
        <f t="shared" si="31"/>
        <v>63</v>
      </c>
      <c r="V122" s="37"/>
      <c r="W122" s="35">
        <f t="shared" si="32"/>
        <v>122.5</v>
      </c>
      <c r="X122" s="23"/>
      <c r="Y122" s="27">
        <v>8</v>
      </c>
      <c r="Z122" s="77" t="s">
        <v>96</v>
      </c>
      <c r="AA122" s="28" t="s">
        <v>129</v>
      </c>
      <c r="AB122" s="29">
        <v>7</v>
      </c>
      <c r="AC122" s="76">
        <v>8</v>
      </c>
      <c r="AD122" s="26">
        <f t="shared" si="33"/>
        <v>56</v>
      </c>
      <c r="AE122" s="76">
        <v>8</v>
      </c>
      <c r="AF122" s="26">
        <f t="shared" si="34"/>
        <v>56</v>
      </c>
      <c r="AG122" s="37"/>
      <c r="AH122" s="35">
        <f t="shared" si="35"/>
        <v>112</v>
      </c>
      <c r="AI122" s="23"/>
      <c r="AJ122" s="13"/>
      <c r="AK122" s="13"/>
      <c r="AL122" s="13"/>
      <c r="AM122" s="13"/>
      <c r="AN122" s="13"/>
      <c r="AO122" s="13"/>
      <c r="AP122" s="13"/>
      <c r="AQ122" s="13"/>
      <c r="AR122" s="13"/>
      <c r="AS122" s="70"/>
      <c r="AY122" s="73"/>
    </row>
    <row r="123" spans="2:53" x14ac:dyDescent="0.2">
      <c r="B123" s="36"/>
      <c r="C123" s="27">
        <v>9</v>
      </c>
      <c r="D123" s="17" t="s">
        <v>97</v>
      </c>
      <c r="E123" s="28" t="s">
        <v>127</v>
      </c>
      <c r="F123" s="29">
        <v>7</v>
      </c>
      <c r="G123" s="76">
        <v>7</v>
      </c>
      <c r="H123" s="26">
        <f t="shared" si="27"/>
        <v>49</v>
      </c>
      <c r="I123" s="76">
        <v>8</v>
      </c>
      <c r="J123" s="26">
        <f t="shared" si="28"/>
        <v>56</v>
      </c>
      <c r="K123" s="31"/>
      <c r="L123" s="35">
        <f t="shared" si="29"/>
        <v>105</v>
      </c>
      <c r="M123" s="13"/>
      <c r="N123" s="27">
        <v>9</v>
      </c>
      <c r="O123" s="17" t="s">
        <v>97</v>
      </c>
      <c r="P123" s="28" t="s">
        <v>127</v>
      </c>
      <c r="Q123" s="29">
        <v>7</v>
      </c>
      <c r="R123" s="76">
        <v>9</v>
      </c>
      <c r="S123" s="26">
        <f t="shared" si="30"/>
        <v>63</v>
      </c>
      <c r="T123" s="76">
        <v>9</v>
      </c>
      <c r="U123" s="26">
        <f t="shared" si="31"/>
        <v>63</v>
      </c>
      <c r="V123" s="31"/>
      <c r="W123" s="35">
        <f t="shared" si="32"/>
        <v>126</v>
      </c>
      <c r="X123" s="23"/>
      <c r="Y123" s="27">
        <v>9</v>
      </c>
      <c r="Z123" s="17" t="s">
        <v>97</v>
      </c>
      <c r="AA123" s="28" t="s">
        <v>127</v>
      </c>
      <c r="AB123" s="29">
        <v>7</v>
      </c>
      <c r="AC123" s="76">
        <v>7.5</v>
      </c>
      <c r="AD123" s="26">
        <f t="shared" si="33"/>
        <v>52.5</v>
      </c>
      <c r="AE123" s="76">
        <v>7</v>
      </c>
      <c r="AF123" s="26">
        <f t="shared" si="34"/>
        <v>49</v>
      </c>
      <c r="AG123" s="31"/>
      <c r="AH123" s="35">
        <f t="shared" si="35"/>
        <v>101.5</v>
      </c>
      <c r="AI123" s="23"/>
      <c r="AJ123" s="13"/>
      <c r="AK123" s="13"/>
      <c r="AL123" s="13"/>
      <c r="AM123" s="13"/>
      <c r="AN123" s="13"/>
      <c r="AO123" s="13"/>
      <c r="AP123" s="13"/>
      <c r="AQ123" s="13"/>
      <c r="AR123" s="13"/>
      <c r="AS123" s="70"/>
      <c r="AY123" s="73"/>
    </row>
    <row r="124" spans="2:53" x14ac:dyDescent="0.2">
      <c r="B124" s="36"/>
      <c r="C124" s="25">
        <v>10</v>
      </c>
      <c r="D124" s="33" t="s">
        <v>98</v>
      </c>
      <c r="E124" s="20"/>
      <c r="F124" s="29">
        <v>11</v>
      </c>
      <c r="G124" s="76">
        <v>9</v>
      </c>
      <c r="H124" s="26">
        <f>SUM(G124*F124)</f>
        <v>99</v>
      </c>
      <c r="I124" s="76">
        <v>9.5</v>
      </c>
      <c r="J124" s="26">
        <f>SUM(I124*F124)</f>
        <v>104.5</v>
      </c>
      <c r="K124" s="10"/>
      <c r="L124" s="35">
        <f>SUM(H124+J124)</f>
        <v>203.5</v>
      </c>
      <c r="M124" s="13"/>
      <c r="N124" s="25">
        <v>10</v>
      </c>
      <c r="O124" s="33" t="s">
        <v>98</v>
      </c>
      <c r="P124" s="20"/>
      <c r="Q124" s="29">
        <v>11</v>
      </c>
      <c r="R124" s="76">
        <v>9</v>
      </c>
      <c r="S124" s="26">
        <f>SUM(R124*Q124)</f>
        <v>99</v>
      </c>
      <c r="T124" s="76">
        <v>9</v>
      </c>
      <c r="U124" s="26">
        <f>SUM(T124*Q124)</f>
        <v>99</v>
      </c>
      <c r="V124" s="10"/>
      <c r="W124" s="35">
        <f>SUM(S124+U124)</f>
        <v>198</v>
      </c>
      <c r="X124" s="23"/>
      <c r="Y124" s="25">
        <v>10</v>
      </c>
      <c r="Z124" s="33" t="s">
        <v>98</v>
      </c>
      <c r="AA124" s="20"/>
      <c r="AB124" s="29">
        <v>11</v>
      </c>
      <c r="AC124" s="76">
        <v>8.5</v>
      </c>
      <c r="AD124" s="26">
        <f>SUM(AC124*AB124)</f>
        <v>93.5</v>
      </c>
      <c r="AE124" s="76">
        <v>9.5</v>
      </c>
      <c r="AF124" s="26">
        <f>SUM(AE124*AB124)</f>
        <v>104.5</v>
      </c>
      <c r="AG124" s="10"/>
      <c r="AH124" s="35">
        <f>SUM(AD124+AF124)</f>
        <v>198</v>
      </c>
      <c r="AI124" s="23"/>
      <c r="AJ124" s="13"/>
      <c r="AK124" s="13"/>
      <c r="AL124" s="13"/>
      <c r="AM124" s="13"/>
      <c r="AN124" s="13"/>
      <c r="AO124" s="13"/>
      <c r="AP124" s="13"/>
      <c r="AQ124" s="13"/>
      <c r="AR124" s="13"/>
      <c r="AS124" s="70"/>
      <c r="AY124" s="73"/>
    </row>
    <row r="125" spans="2:53" x14ac:dyDescent="0.2">
      <c r="B125" s="36"/>
      <c r="C125" s="36"/>
      <c r="D125" s="13"/>
      <c r="E125" s="22"/>
      <c r="F125" s="13"/>
      <c r="G125" s="23"/>
      <c r="H125" s="13"/>
      <c r="I125" s="23"/>
      <c r="J125" s="13"/>
      <c r="K125" s="23"/>
      <c r="L125" s="24"/>
      <c r="M125" s="13"/>
      <c r="N125" s="36"/>
      <c r="O125" s="13"/>
      <c r="P125" s="22"/>
      <c r="Q125" s="13"/>
      <c r="R125" s="23"/>
      <c r="S125" s="13"/>
      <c r="T125" s="23"/>
      <c r="U125" s="13"/>
      <c r="V125" s="23"/>
      <c r="W125" s="24"/>
      <c r="X125" s="23"/>
      <c r="Y125" s="36"/>
      <c r="Z125" s="13"/>
      <c r="AA125" s="22"/>
      <c r="AB125" s="13"/>
      <c r="AC125" s="23"/>
      <c r="AD125" s="13"/>
      <c r="AE125" s="23"/>
      <c r="AF125" s="13"/>
      <c r="AG125" s="23"/>
      <c r="AH125" s="24"/>
      <c r="AI125" s="23"/>
      <c r="AJ125" s="13"/>
      <c r="AK125" s="13"/>
      <c r="AL125" s="13"/>
      <c r="AM125" s="13"/>
      <c r="AN125" s="13"/>
      <c r="AO125" s="13"/>
      <c r="AP125" s="13"/>
      <c r="AQ125" s="13"/>
      <c r="AR125" s="13"/>
      <c r="AS125" s="70"/>
      <c r="AY125" s="73"/>
    </row>
    <row r="126" spans="2:53" x14ac:dyDescent="0.2">
      <c r="B126" s="36"/>
      <c r="C126" s="25">
        <v>11</v>
      </c>
      <c r="D126" s="249" t="s">
        <v>99</v>
      </c>
      <c r="E126" s="250"/>
      <c r="F126" s="42"/>
      <c r="G126" s="43"/>
      <c r="H126" s="43"/>
      <c r="I126" s="43"/>
      <c r="J126" s="43"/>
      <c r="K126" s="13"/>
      <c r="L126" s="44"/>
      <c r="M126" s="13"/>
      <c r="N126" s="25">
        <v>11</v>
      </c>
      <c r="O126" s="249" t="s">
        <v>99</v>
      </c>
      <c r="P126" s="250"/>
      <c r="Q126" s="42"/>
      <c r="R126" s="43"/>
      <c r="S126" s="43"/>
      <c r="T126" s="43"/>
      <c r="U126" s="43"/>
      <c r="V126" s="13"/>
      <c r="W126" s="44"/>
      <c r="X126" s="23"/>
      <c r="Y126" s="25">
        <v>11</v>
      </c>
      <c r="Z126" s="249" t="s">
        <v>99</v>
      </c>
      <c r="AA126" s="250"/>
      <c r="AB126" s="42"/>
      <c r="AC126" s="43"/>
      <c r="AD126" s="43"/>
      <c r="AE126" s="43"/>
      <c r="AF126" s="43"/>
      <c r="AG126" s="13"/>
      <c r="AH126" s="44"/>
      <c r="AI126" s="23"/>
      <c r="AJ126" s="13"/>
      <c r="AK126" s="13"/>
      <c r="AL126" s="13"/>
      <c r="AM126" s="13"/>
      <c r="AN126" s="13"/>
      <c r="AO126" s="13"/>
      <c r="AP126" s="13"/>
      <c r="AQ126" s="13"/>
      <c r="AR126" s="13"/>
      <c r="AS126" s="70"/>
      <c r="AY126" s="73"/>
    </row>
    <row r="127" spans="2:53" x14ac:dyDescent="0.2">
      <c r="B127" s="36"/>
      <c r="C127" s="25"/>
      <c r="D127" s="17" t="s">
        <v>100</v>
      </c>
      <c r="E127" s="20"/>
      <c r="F127" s="46">
        <v>6</v>
      </c>
      <c r="G127" s="76">
        <v>10</v>
      </c>
      <c r="H127" s="47">
        <f>SUM(G127*F127)</f>
        <v>60</v>
      </c>
      <c r="I127" s="76">
        <v>10</v>
      </c>
      <c r="J127" s="48">
        <f>SUM(I127*F127)</f>
        <v>60</v>
      </c>
      <c r="K127" s="34"/>
      <c r="L127" s="44">
        <f>SUM(H127+J127)</f>
        <v>120</v>
      </c>
      <c r="M127" s="13"/>
      <c r="N127" s="25"/>
      <c r="O127" s="17" t="s">
        <v>100</v>
      </c>
      <c r="P127" s="20"/>
      <c r="Q127" s="46">
        <v>6</v>
      </c>
      <c r="R127" s="76">
        <v>10</v>
      </c>
      <c r="S127" s="47">
        <f>SUM(R127*Q127)</f>
        <v>60</v>
      </c>
      <c r="T127" s="76">
        <v>10</v>
      </c>
      <c r="U127" s="48">
        <f>SUM(T127*Q127)</f>
        <v>60</v>
      </c>
      <c r="V127" s="34"/>
      <c r="W127" s="44">
        <f>SUM(S127+U127)</f>
        <v>120</v>
      </c>
      <c r="X127" s="23"/>
      <c r="Y127" s="25"/>
      <c r="Z127" s="17" t="s">
        <v>100</v>
      </c>
      <c r="AA127" s="20"/>
      <c r="AB127" s="46">
        <v>6</v>
      </c>
      <c r="AC127" s="76">
        <v>10</v>
      </c>
      <c r="AD127" s="47">
        <f>SUM(AC127*AB127)</f>
        <v>60</v>
      </c>
      <c r="AE127" s="76">
        <v>10</v>
      </c>
      <c r="AF127" s="48">
        <f>SUM(AE127*AB127)</f>
        <v>60</v>
      </c>
      <c r="AG127" s="34"/>
      <c r="AH127" s="44">
        <f>SUM(AD127+AF127)</f>
        <v>120</v>
      </c>
      <c r="AI127" s="23"/>
      <c r="AJ127" s="13"/>
      <c r="AK127" s="13"/>
      <c r="AL127" s="13"/>
      <c r="AM127" s="13"/>
      <c r="AN127" s="13"/>
      <c r="AO127" s="13"/>
      <c r="AP127" s="13"/>
      <c r="AQ127" s="13"/>
      <c r="AR127" s="13"/>
      <c r="AS127" s="70"/>
      <c r="AY127" s="73"/>
    </row>
    <row r="128" spans="2:53" x14ac:dyDescent="0.2">
      <c r="B128" s="36"/>
      <c r="C128" s="25"/>
      <c r="D128" s="17" t="s">
        <v>101</v>
      </c>
      <c r="E128" s="45"/>
      <c r="F128" s="46">
        <v>4</v>
      </c>
      <c r="G128" s="76">
        <v>9</v>
      </c>
      <c r="H128" s="47">
        <f>SUM(G128*F128)</f>
        <v>36</v>
      </c>
      <c r="I128" s="76">
        <v>9</v>
      </c>
      <c r="J128" s="48">
        <f>SUM(I128*F128)</f>
        <v>36</v>
      </c>
      <c r="K128" s="34"/>
      <c r="L128" s="44">
        <f>SUM(H128+J128)</f>
        <v>72</v>
      </c>
      <c r="M128" s="13"/>
      <c r="N128" s="25"/>
      <c r="O128" s="17" t="s">
        <v>101</v>
      </c>
      <c r="P128" s="45"/>
      <c r="Q128" s="46">
        <v>4</v>
      </c>
      <c r="R128" s="76">
        <v>9</v>
      </c>
      <c r="S128" s="47">
        <f>SUM(R128*Q128)</f>
        <v>36</v>
      </c>
      <c r="T128" s="76">
        <v>9</v>
      </c>
      <c r="U128" s="48">
        <f>SUM(T128*Q128)</f>
        <v>36</v>
      </c>
      <c r="V128" s="34"/>
      <c r="W128" s="44">
        <f>SUM(S128+U128)</f>
        <v>72</v>
      </c>
      <c r="X128" s="23"/>
      <c r="Y128" s="25"/>
      <c r="Z128" s="17" t="s">
        <v>101</v>
      </c>
      <c r="AA128" s="45"/>
      <c r="AB128" s="46">
        <v>4</v>
      </c>
      <c r="AC128" s="76">
        <v>9</v>
      </c>
      <c r="AD128" s="47">
        <f>SUM(AC128*AB128)</f>
        <v>36</v>
      </c>
      <c r="AE128" s="76">
        <v>9</v>
      </c>
      <c r="AF128" s="48">
        <f>SUM(AE128*AB128)</f>
        <v>36</v>
      </c>
      <c r="AG128" s="34"/>
      <c r="AH128" s="44">
        <f>SUM(AD128+AF128)</f>
        <v>72</v>
      </c>
      <c r="AI128" s="23"/>
      <c r="AJ128" s="13"/>
      <c r="AK128" s="13"/>
      <c r="AL128" s="13"/>
      <c r="AM128" s="13"/>
      <c r="AN128" s="13"/>
      <c r="AO128" s="13"/>
      <c r="AP128" s="13"/>
      <c r="AQ128" s="13"/>
      <c r="AR128" s="13"/>
      <c r="AS128" s="70"/>
      <c r="AY128" s="73"/>
    </row>
    <row r="129" spans="2:51" x14ac:dyDescent="0.2">
      <c r="B129" s="36"/>
      <c r="C129" s="25"/>
      <c r="D129" s="17" t="s">
        <v>102</v>
      </c>
      <c r="E129" s="20"/>
      <c r="F129" s="29">
        <v>2</v>
      </c>
      <c r="G129" s="76">
        <v>9</v>
      </c>
      <c r="H129" s="26">
        <f>SUM(G129*F129)</f>
        <v>18</v>
      </c>
      <c r="I129" s="76">
        <v>9</v>
      </c>
      <c r="J129" s="26">
        <f>SUM(I129*F129)</f>
        <v>18</v>
      </c>
      <c r="K129" s="37"/>
      <c r="L129" s="35">
        <f>SUM(H129+J129)</f>
        <v>36</v>
      </c>
      <c r="M129" s="13"/>
      <c r="N129" s="25"/>
      <c r="O129" s="17" t="s">
        <v>102</v>
      </c>
      <c r="P129" s="20"/>
      <c r="Q129" s="29">
        <v>2</v>
      </c>
      <c r="R129" s="76">
        <v>9</v>
      </c>
      <c r="S129" s="26">
        <f>SUM(R129*Q129)</f>
        <v>18</v>
      </c>
      <c r="T129" s="76">
        <v>9</v>
      </c>
      <c r="U129" s="26">
        <f>SUM(T129*Q129)</f>
        <v>18</v>
      </c>
      <c r="V129" s="37"/>
      <c r="W129" s="35">
        <f>SUM(S129+U129)</f>
        <v>36</v>
      </c>
      <c r="X129" s="23"/>
      <c r="Y129" s="25"/>
      <c r="Z129" s="17" t="s">
        <v>102</v>
      </c>
      <c r="AA129" s="20"/>
      <c r="AB129" s="29">
        <v>2</v>
      </c>
      <c r="AC129" s="76">
        <v>9</v>
      </c>
      <c r="AD129" s="26">
        <f>SUM(AC129*AB129)</f>
        <v>18</v>
      </c>
      <c r="AE129" s="76">
        <v>9</v>
      </c>
      <c r="AF129" s="26">
        <f>SUM(AE129*AB129)</f>
        <v>18</v>
      </c>
      <c r="AG129" s="37"/>
      <c r="AH129" s="35">
        <f>SUM(AD129+AF129)</f>
        <v>36</v>
      </c>
      <c r="AI129" s="23"/>
      <c r="AJ129" s="13"/>
      <c r="AK129" s="13"/>
      <c r="AL129" s="13"/>
      <c r="AM129" s="13"/>
      <c r="AN129" s="13"/>
      <c r="AO129" s="13"/>
      <c r="AP129" s="13"/>
      <c r="AQ129" s="13"/>
      <c r="AR129" s="13"/>
      <c r="AS129" s="70"/>
      <c r="AY129" s="73"/>
    </row>
    <row r="130" spans="2:51" x14ac:dyDescent="0.2">
      <c r="B130" s="36"/>
      <c r="C130" s="25"/>
      <c r="D130" s="17" t="s">
        <v>103</v>
      </c>
      <c r="E130" s="78"/>
      <c r="F130" s="29">
        <v>6</v>
      </c>
      <c r="G130" s="76">
        <v>9</v>
      </c>
      <c r="H130" s="26">
        <f>SUM(G130*F130)</f>
        <v>54</v>
      </c>
      <c r="I130" s="76">
        <v>9</v>
      </c>
      <c r="J130" s="26">
        <f>SUM(I130*F130)</f>
        <v>54</v>
      </c>
      <c r="K130" s="34"/>
      <c r="L130" s="35">
        <f>SUM(H130+J130)</f>
        <v>108</v>
      </c>
      <c r="M130" s="13"/>
      <c r="N130" s="25"/>
      <c r="O130" s="17" t="s">
        <v>103</v>
      </c>
      <c r="P130" s="78"/>
      <c r="Q130" s="29">
        <v>6</v>
      </c>
      <c r="R130" s="76">
        <v>9</v>
      </c>
      <c r="S130" s="26">
        <f>SUM(R130*Q130)</f>
        <v>54</v>
      </c>
      <c r="T130" s="76">
        <v>9</v>
      </c>
      <c r="U130" s="26">
        <f>SUM(T130*Q130)</f>
        <v>54</v>
      </c>
      <c r="V130" s="34"/>
      <c r="W130" s="35">
        <f>SUM(S130+U130)</f>
        <v>108</v>
      </c>
      <c r="X130" s="23"/>
      <c r="Y130" s="25"/>
      <c r="Z130" s="17" t="s">
        <v>103</v>
      </c>
      <c r="AA130" s="78"/>
      <c r="AB130" s="29">
        <v>6</v>
      </c>
      <c r="AC130" s="76">
        <v>9</v>
      </c>
      <c r="AD130" s="26">
        <f>SUM(AC130*AB130)</f>
        <v>54</v>
      </c>
      <c r="AE130" s="76">
        <v>9</v>
      </c>
      <c r="AF130" s="26">
        <f>SUM(AE130*AB130)</f>
        <v>54</v>
      </c>
      <c r="AG130" s="34"/>
      <c r="AH130" s="35">
        <f>SUM(AD130+AF130)</f>
        <v>108</v>
      </c>
      <c r="AI130" s="23"/>
      <c r="AJ130" s="13"/>
      <c r="AK130" s="13"/>
      <c r="AL130" s="13"/>
      <c r="AM130" s="13"/>
      <c r="AN130" s="13"/>
      <c r="AO130" s="13"/>
      <c r="AP130" s="13"/>
      <c r="AQ130" s="13"/>
      <c r="AR130" s="13"/>
      <c r="AS130" s="70"/>
      <c r="AY130" s="73"/>
    </row>
    <row r="131" spans="2:51" x14ac:dyDescent="0.2">
      <c r="B131" s="36"/>
      <c r="C131" s="25"/>
      <c r="D131" s="17" t="s">
        <v>104</v>
      </c>
      <c r="E131" s="78"/>
      <c r="F131" s="29">
        <v>4</v>
      </c>
      <c r="G131" s="76">
        <v>8.5</v>
      </c>
      <c r="H131" s="26">
        <f>SUM(G131*F131)</f>
        <v>34</v>
      </c>
      <c r="I131" s="76">
        <v>8.5</v>
      </c>
      <c r="J131" s="26">
        <f>SUM(I131*F131)</f>
        <v>34</v>
      </c>
      <c r="K131" s="34"/>
      <c r="L131" s="35">
        <f>SUM(H131+J131)</f>
        <v>68</v>
      </c>
      <c r="M131" s="13"/>
      <c r="N131" s="25"/>
      <c r="O131" s="17" t="s">
        <v>104</v>
      </c>
      <c r="P131" s="78"/>
      <c r="Q131" s="29">
        <v>4</v>
      </c>
      <c r="R131" s="76">
        <v>8.5</v>
      </c>
      <c r="S131" s="26">
        <f>SUM(R131*Q131)</f>
        <v>34</v>
      </c>
      <c r="T131" s="76">
        <v>8.5</v>
      </c>
      <c r="U131" s="26">
        <f>SUM(T131*Q131)</f>
        <v>34</v>
      </c>
      <c r="V131" s="34"/>
      <c r="W131" s="35">
        <f>SUM(S131+U131)</f>
        <v>68</v>
      </c>
      <c r="X131" s="23"/>
      <c r="Y131" s="25"/>
      <c r="Z131" s="17" t="s">
        <v>104</v>
      </c>
      <c r="AA131" s="78"/>
      <c r="AB131" s="29">
        <v>4</v>
      </c>
      <c r="AC131" s="76">
        <v>8.5</v>
      </c>
      <c r="AD131" s="26">
        <f>SUM(AC131*AB131)</f>
        <v>34</v>
      </c>
      <c r="AE131" s="76">
        <v>8.5</v>
      </c>
      <c r="AF131" s="26">
        <f>SUM(AE131*AB131)</f>
        <v>34</v>
      </c>
      <c r="AG131" s="34"/>
      <c r="AH131" s="35">
        <f>SUM(AD131+AF131)</f>
        <v>68</v>
      </c>
      <c r="AI131" s="23"/>
      <c r="AJ131" s="13"/>
      <c r="AK131" s="13"/>
      <c r="AL131" s="13"/>
      <c r="AM131" s="13"/>
      <c r="AN131" s="13"/>
      <c r="AO131" s="13"/>
      <c r="AP131" s="13"/>
      <c r="AQ131" s="13"/>
      <c r="AR131" s="13"/>
      <c r="AS131" s="70"/>
      <c r="AY131" s="73"/>
    </row>
    <row r="132" spans="2:51" x14ac:dyDescent="0.2">
      <c r="B132" s="36"/>
      <c r="C132" s="36"/>
      <c r="D132" s="13"/>
      <c r="E132" s="49"/>
      <c r="F132" s="22"/>
      <c r="G132" s="89"/>
      <c r="H132" s="23"/>
      <c r="I132" s="89"/>
      <c r="J132" s="23"/>
      <c r="K132" s="13"/>
      <c r="L132" s="24"/>
      <c r="M132" s="13"/>
      <c r="N132" s="36"/>
      <c r="O132" s="13"/>
      <c r="P132" s="49"/>
      <c r="Q132" s="22"/>
      <c r="R132" s="89"/>
      <c r="S132" s="23"/>
      <c r="T132" s="89"/>
      <c r="U132" s="23"/>
      <c r="V132" s="13"/>
      <c r="W132" s="24"/>
      <c r="X132" s="23"/>
      <c r="Y132" s="36"/>
      <c r="Z132" s="13"/>
      <c r="AA132" s="49"/>
      <c r="AB132" s="22"/>
      <c r="AC132" s="89"/>
      <c r="AD132" s="23"/>
      <c r="AE132" s="89"/>
      <c r="AF132" s="23"/>
      <c r="AG132" s="13"/>
      <c r="AH132" s="24"/>
      <c r="AI132" s="23"/>
      <c r="AJ132" s="13"/>
      <c r="AK132" s="13"/>
      <c r="AL132" s="13"/>
      <c r="AM132" s="13"/>
      <c r="AN132" s="13"/>
      <c r="AO132" s="13"/>
      <c r="AP132" s="13"/>
      <c r="AQ132" s="13"/>
      <c r="AR132" s="13"/>
      <c r="AS132" s="70"/>
      <c r="AY132" s="73"/>
    </row>
    <row r="133" spans="2:51" ht="13.5" thickBot="1" x14ac:dyDescent="0.25">
      <c r="B133" s="36"/>
      <c r="C133" s="36"/>
      <c r="D133" s="13"/>
      <c r="E133" s="49"/>
      <c r="F133" s="22"/>
      <c r="G133" s="107" t="s">
        <v>105</v>
      </c>
      <c r="H133" s="108">
        <f>SUM(H115:H131)</f>
        <v>876</v>
      </c>
      <c r="I133" s="107" t="s">
        <v>106</v>
      </c>
      <c r="J133" s="108">
        <f>SUM(J115:J131)</f>
        <v>881.5</v>
      </c>
      <c r="K133" s="13"/>
      <c r="L133" s="24"/>
      <c r="M133" s="13"/>
      <c r="N133" s="36"/>
      <c r="O133" s="13"/>
      <c r="P133" s="49"/>
      <c r="Q133" s="22"/>
      <c r="R133" s="107" t="s">
        <v>105</v>
      </c>
      <c r="S133" s="108">
        <f>SUM(S115:S131)</f>
        <v>862</v>
      </c>
      <c r="T133" s="107" t="s">
        <v>106</v>
      </c>
      <c r="U133" s="108">
        <f>SUM(U115:U131)</f>
        <v>899</v>
      </c>
      <c r="V133" s="13"/>
      <c r="W133" s="24"/>
      <c r="X133" s="23"/>
      <c r="Y133" s="36"/>
      <c r="Z133" s="13"/>
      <c r="AA133" s="49"/>
      <c r="AB133" s="22"/>
      <c r="AC133" s="107" t="s">
        <v>105</v>
      </c>
      <c r="AD133" s="108">
        <f>SUM(AD115:AD131)</f>
        <v>826.5</v>
      </c>
      <c r="AE133" s="107" t="s">
        <v>106</v>
      </c>
      <c r="AF133" s="108">
        <f>SUM(AF115:AF131)</f>
        <v>896</v>
      </c>
      <c r="AG133" s="13"/>
      <c r="AH133" s="24"/>
      <c r="AI133" s="23"/>
      <c r="AJ133" s="13"/>
      <c r="AK133" s="13"/>
      <c r="AL133" s="13"/>
      <c r="AM133" s="13"/>
      <c r="AN133" s="13"/>
      <c r="AO133" s="13"/>
      <c r="AP133" s="13"/>
      <c r="AQ133" s="13"/>
      <c r="AR133" s="13"/>
      <c r="AS133" s="70"/>
      <c r="AY133" s="73"/>
    </row>
    <row r="134" spans="2:51" ht="13.5" thickBot="1" x14ac:dyDescent="0.25">
      <c r="B134" s="36"/>
      <c r="C134" s="36"/>
      <c r="D134" s="13"/>
      <c r="E134" s="49"/>
      <c r="F134" s="22"/>
      <c r="G134" s="83"/>
      <c r="H134" s="84"/>
      <c r="I134" s="84"/>
      <c r="J134" s="85" t="s">
        <v>107</v>
      </c>
      <c r="K134" s="86"/>
      <c r="L134" s="87">
        <f>SUM(L115:L131)</f>
        <v>1757.5</v>
      </c>
      <c r="M134" s="13"/>
      <c r="N134" s="36"/>
      <c r="O134" s="13"/>
      <c r="P134" s="49"/>
      <c r="Q134" s="22"/>
      <c r="R134" s="83"/>
      <c r="S134" s="84"/>
      <c r="T134" s="84"/>
      <c r="U134" s="85" t="s">
        <v>107</v>
      </c>
      <c r="V134" s="86"/>
      <c r="W134" s="87">
        <f>SUM(W115:W131)</f>
        <v>1761</v>
      </c>
      <c r="X134" s="23"/>
      <c r="Y134" s="36"/>
      <c r="Z134" s="13"/>
      <c r="AA134" s="49"/>
      <c r="AB134" s="22"/>
      <c r="AC134" s="83"/>
      <c r="AD134" s="84"/>
      <c r="AE134" s="84"/>
      <c r="AF134" s="85" t="s">
        <v>107</v>
      </c>
      <c r="AG134" s="86"/>
      <c r="AH134" s="87">
        <f>SUM(AH115:AH131)</f>
        <v>1722.5</v>
      </c>
      <c r="AI134" s="23"/>
      <c r="AJ134" s="13"/>
      <c r="AK134" s="13"/>
      <c r="AL134" s="13"/>
      <c r="AM134" s="13"/>
      <c r="AN134" s="13"/>
      <c r="AO134" s="13"/>
      <c r="AP134" s="13"/>
      <c r="AQ134" s="13"/>
      <c r="AR134" s="13"/>
      <c r="AS134" s="70"/>
      <c r="AY134" s="73"/>
    </row>
    <row r="135" spans="2:51" x14ac:dyDescent="0.2">
      <c r="B135" s="36"/>
      <c r="C135" s="36"/>
      <c r="D135" s="100"/>
      <c r="E135" s="49"/>
      <c r="F135" s="22"/>
      <c r="G135" s="81"/>
      <c r="H135" s="82"/>
      <c r="I135" s="88"/>
      <c r="J135" s="88"/>
      <c r="K135" s="13"/>
      <c r="L135" s="24"/>
      <c r="M135" s="13"/>
      <c r="N135" s="36"/>
      <c r="O135" s="100"/>
      <c r="P135" s="49"/>
      <c r="Q135" s="22"/>
      <c r="R135" s="81"/>
      <c r="S135" s="82"/>
      <c r="T135" s="88"/>
      <c r="U135" s="88"/>
      <c r="V135" s="13"/>
      <c r="W135" s="24"/>
      <c r="X135" s="23"/>
      <c r="Y135" s="36"/>
      <c r="Z135" s="100"/>
      <c r="AA135" s="49"/>
      <c r="AB135" s="22"/>
      <c r="AC135" s="81"/>
      <c r="AD135" s="82"/>
      <c r="AE135" s="88"/>
      <c r="AF135" s="88"/>
      <c r="AG135" s="13"/>
      <c r="AH135" s="24"/>
      <c r="AI135" s="23"/>
      <c r="AJ135" s="13"/>
      <c r="AK135" s="13"/>
      <c r="AL135" s="13"/>
      <c r="AM135" s="13"/>
      <c r="AN135" s="13"/>
      <c r="AO135" s="13"/>
      <c r="AP135" s="13"/>
      <c r="AQ135" s="13"/>
      <c r="AR135" s="13"/>
      <c r="AS135" s="70"/>
      <c r="AY135" s="73"/>
    </row>
    <row r="136" spans="2:51" x14ac:dyDescent="0.2">
      <c r="B136" s="36"/>
      <c r="C136" s="36"/>
      <c r="D136" s="100"/>
      <c r="E136" s="89" t="s">
        <v>108</v>
      </c>
      <c r="F136" s="22"/>
      <c r="G136" s="90"/>
      <c r="H136" s="91">
        <f>IF(G136="Yes",-0.1,0)</f>
        <v>0</v>
      </c>
      <c r="I136" s="23"/>
      <c r="J136" s="23"/>
      <c r="K136" s="13"/>
      <c r="L136" s="24"/>
      <c r="M136" s="13"/>
      <c r="N136" s="36"/>
      <c r="O136" s="100"/>
      <c r="P136" s="89" t="s">
        <v>108</v>
      </c>
      <c r="Q136" s="22"/>
      <c r="R136" s="90"/>
      <c r="S136" s="91">
        <f>IF(R136="Yes",-0.1,0)</f>
        <v>0</v>
      </c>
      <c r="T136" s="23"/>
      <c r="U136" s="23"/>
      <c r="V136" s="13"/>
      <c r="W136" s="24"/>
      <c r="X136" s="23"/>
      <c r="Y136" s="36"/>
      <c r="Z136" s="100"/>
      <c r="AA136" s="89" t="s">
        <v>108</v>
      </c>
      <c r="AB136" s="22"/>
      <c r="AC136" s="90"/>
      <c r="AD136" s="91">
        <f>IF(AC136="Yes",-0.1,0)</f>
        <v>0</v>
      </c>
      <c r="AE136" s="23"/>
      <c r="AF136" s="23"/>
      <c r="AG136" s="13"/>
      <c r="AH136" s="24"/>
      <c r="AI136" s="23"/>
      <c r="AJ136" s="13"/>
      <c r="AK136" s="13"/>
      <c r="AL136" s="13"/>
      <c r="AM136" s="13"/>
      <c r="AN136" s="13"/>
      <c r="AO136" s="13"/>
      <c r="AP136" s="13"/>
      <c r="AQ136" s="13"/>
      <c r="AR136" s="13"/>
      <c r="AS136" s="70"/>
      <c r="AY136" s="73"/>
    </row>
    <row r="137" spans="2:51" x14ac:dyDescent="0.2">
      <c r="B137" s="36"/>
      <c r="C137" s="36"/>
      <c r="D137" s="100"/>
      <c r="E137" s="89" t="s">
        <v>109</v>
      </c>
      <c r="F137" s="92"/>
      <c r="G137" s="90"/>
      <c r="H137" s="91">
        <f>IF(G137="Yes",-0.03,0)</f>
        <v>0</v>
      </c>
      <c r="I137" s="23"/>
      <c r="J137" s="23"/>
      <c r="K137" s="13"/>
      <c r="L137" s="24"/>
      <c r="M137" s="13"/>
      <c r="N137" s="36"/>
      <c r="O137" s="100"/>
      <c r="P137" s="89" t="s">
        <v>109</v>
      </c>
      <c r="Q137" s="92"/>
      <c r="R137" s="90"/>
      <c r="S137" s="91">
        <f>IF(R137="Yes",-0.03,0)</f>
        <v>0</v>
      </c>
      <c r="T137" s="23"/>
      <c r="U137" s="23"/>
      <c r="V137" s="13"/>
      <c r="W137" s="24"/>
      <c r="X137" s="23"/>
      <c r="Y137" s="36"/>
      <c r="Z137" s="100"/>
      <c r="AA137" s="89" t="s">
        <v>109</v>
      </c>
      <c r="AB137" s="92"/>
      <c r="AC137" s="90"/>
      <c r="AD137" s="91">
        <f>IF(AC137="Yes",-0.03,0)</f>
        <v>0</v>
      </c>
      <c r="AE137" s="23"/>
      <c r="AF137" s="23"/>
      <c r="AG137" s="13"/>
      <c r="AH137" s="24"/>
      <c r="AI137" s="23"/>
      <c r="AJ137" s="13"/>
      <c r="AK137" s="13"/>
      <c r="AL137" s="13"/>
      <c r="AM137" s="13"/>
      <c r="AN137" s="13"/>
      <c r="AO137" s="13"/>
      <c r="AP137" s="13"/>
      <c r="AQ137" s="13"/>
      <c r="AR137" s="13"/>
      <c r="AS137" s="70"/>
      <c r="AY137" s="73"/>
    </row>
    <row r="138" spans="2:51" ht="13.5" thickBot="1" x14ac:dyDescent="0.25">
      <c r="B138" s="36"/>
      <c r="C138" s="36"/>
      <c r="D138" s="13"/>
      <c r="E138" s="89" t="s">
        <v>110</v>
      </c>
      <c r="F138" s="22"/>
      <c r="G138" s="90"/>
      <c r="H138" s="93">
        <f>IF(G138="Yes",-0.1,0)</f>
        <v>0</v>
      </c>
      <c r="I138" s="100"/>
      <c r="J138" s="100"/>
      <c r="K138" s="13"/>
      <c r="L138" s="24"/>
      <c r="M138" s="13"/>
      <c r="N138" s="36"/>
      <c r="O138" s="13"/>
      <c r="P138" s="89" t="s">
        <v>110</v>
      </c>
      <c r="Q138" s="22"/>
      <c r="R138" s="90"/>
      <c r="S138" s="93">
        <f>IF(R138="Yes",-0.1,0)</f>
        <v>0</v>
      </c>
      <c r="T138" s="100"/>
      <c r="U138" s="100"/>
      <c r="V138" s="13"/>
      <c r="W138" s="24"/>
      <c r="X138" s="23"/>
      <c r="Y138" s="36"/>
      <c r="Z138" s="13"/>
      <c r="AA138" s="89" t="s">
        <v>110</v>
      </c>
      <c r="AB138" s="22"/>
      <c r="AC138" s="90"/>
      <c r="AD138" s="93">
        <f>IF(AC138="Yes",-0.1,0)</f>
        <v>0</v>
      </c>
      <c r="AE138" s="100"/>
      <c r="AF138" s="100"/>
      <c r="AG138" s="13"/>
      <c r="AH138" s="24"/>
      <c r="AI138" s="23"/>
      <c r="AJ138" s="13"/>
      <c r="AK138" s="13"/>
      <c r="AL138" s="13"/>
      <c r="AM138" s="13"/>
      <c r="AN138" s="13"/>
      <c r="AO138" s="13"/>
      <c r="AP138" s="13"/>
      <c r="AQ138" s="13"/>
      <c r="AR138" s="13"/>
      <c r="AS138" s="70"/>
      <c r="AY138" s="73"/>
    </row>
    <row r="139" spans="2:51" ht="13.5" thickBot="1" x14ac:dyDescent="0.25">
      <c r="B139" s="36"/>
      <c r="C139" s="36"/>
      <c r="D139" s="13"/>
      <c r="E139" s="49"/>
      <c r="F139" s="22"/>
      <c r="G139" s="81"/>
      <c r="H139" s="94">
        <f>SUM(H136:H138)</f>
        <v>0</v>
      </c>
      <c r="I139" s="95"/>
      <c r="J139" s="96" t="s">
        <v>111</v>
      </c>
      <c r="K139" s="97"/>
      <c r="L139" s="87">
        <f>SUM(L134*H139)</f>
        <v>0</v>
      </c>
      <c r="M139" s="13"/>
      <c r="N139" s="36"/>
      <c r="O139" s="13"/>
      <c r="P139" s="49"/>
      <c r="Q139" s="22"/>
      <c r="R139" s="81"/>
      <c r="S139" s="94">
        <f>SUM(S136:S138)</f>
        <v>0</v>
      </c>
      <c r="T139" s="95"/>
      <c r="U139" s="96" t="s">
        <v>111</v>
      </c>
      <c r="V139" s="97"/>
      <c r="W139" s="87">
        <f>SUM(W134*S139)</f>
        <v>0</v>
      </c>
      <c r="X139" s="23"/>
      <c r="Y139" s="36"/>
      <c r="Z139" s="13"/>
      <c r="AA139" s="49"/>
      <c r="AB139" s="22"/>
      <c r="AC139" s="81"/>
      <c r="AD139" s="94">
        <f>SUM(AD136:AD138)</f>
        <v>0</v>
      </c>
      <c r="AE139" s="95"/>
      <c r="AF139" s="96" t="s">
        <v>111</v>
      </c>
      <c r="AG139" s="97"/>
      <c r="AH139" s="87">
        <f>SUM(AH134*AD139)</f>
        <v>0</v>
      </c>
      <c r="AI139" s="23"/>
      <c r="AJ139" s="13"/>
      <c r="AK139" s="13"/>
      <c r="AL139" s="13"/>
      <c r="AM139" s="13"/>
      <c r="AN139" s="13"/>
      <c r="AO139" s="13"/>
      <c r="AP139" s="13"/>
      <c r="AQ139" s="13"/>
      <c r="AR139" s="13"/>
      <c r="AS139" s="70"/>
      <c r="AY139" s="73"/>
    </row>
    <row r="140" spans="2:51" ht="13.5" thickBot="1" x14ac:dyDescent="0.25">
      <c r="B140" s="36"/>
      <c r="C140" s="36"/>
      <c r="D140" s="13"/>
      <c r="E140" s="13"/>
      <c r="F140" s="13"/>
      <c r="G140" s="13"/>
      <c r="H140" s="23"/>
      <c r="I140" s="13"/>
      <c r="J140" s="23"/>
      <c r="K140" s="13"/>
      <c r="L140" s="24"/>
      <c r="M140" s="13"/>
      <c r="N140" s="36"/>
      <c r="O140" s="13"/>
      <c r="P140" s="13"/>
      <c r="Q140" s="13"/>
      <c r="R140" s="13"/>
      <c r="S140" s="23"/>
      <c r="T140" s="13"/>
      <c r="U140" s="23"/>
      <c r="V140" s="13"/>
      <c r="W140" s="24"/>
      <c r="X140" s="23"/>
      <c r="Y140" s="36"/>
      <c r="Z140" s="13"/>
      <c r="AA140" s="13"/>
      <c r="AB140" s="13"/>
      <c r="AC140" s="13"/>
      <c r="AD140" s="23"/>
      <c r="AE140" s="13"/>
      <c r="AF140" s="23"/>
      <c r="AG140" s="13"/>
      <c r="AH140" s="24"/>
      <c r="AI140" s="23"/>
      <c r="AJ140" s="13"/>
      <c r="AK140" s="13"/>
      <c r="AL140" s="13"/>
      <c r="AM140" s="13"/>
      <c r="AN140" s="13"/>
      <c r="AO140" s="13"/>
      <c r="AP140" s="13"/>
      <c r="AQ140" s="13"/>
      <c r="AR140" s="13"/>
      <c r="AS140" s="70"/>
      <c r="AY140" s="73"/>
    </row>
    <row r="141" spans="2:51" ht="13.5" thickBot="1" x14ac:dyDescent="0.25">
      <c r="B141" s="36"/>
      <c r="C141" s="38"/>
      <c r="D141" s="39"/>
      <c r="E141" s="39"/>
      <c r="F141" s="39"/>
      <c r="G141" s="39"/>
      <c r="H141" s="98"/>
      <c r="I141" s="99"/>
      <c r="J141" s="85" t="s">
        <v>112</v>
      </c>
      <c r="K141" s="86"/>
      <c r="L141" s="87">
        <f>SUM(L134+L139)</f>
        <v>1757.5</v>
      </c>
      <c r="M141" s="13"/>
      <c r="N141" s="38"/>
      <c r="O141" s="39"/>
      <c r="P141" s="39"/>
      <c r="Q141" s="39"/>
      <c r="R141" s="39"/>
      <c r="S141" s="98"/>
      <c r="T141" s="99"/>
      <c r="U141" s="85" t="s">
        <v>112</v>
      </c>
      <c r="V141" s="86"/>
      <c r="W141" s="87">
        <f>SUM(W134+W139)</f>
        <v>1761</v>
      </c>
      <c r="X141" s="23"/>
      <c r="Y141" s="38"/>
      <c r="Z141" s="39"/>
      <c r="AA141" s="39"/>
      <c r="AB141" s="39"/>
      <c r="AC141" s="39"/>
      <c r="AD141" s="98"/>
      <c r="AE141" s="99"/>
      <c r="AF141" s="85" t="s">
        <v>112</v>
      </c>
      <c r="AG141" s="86"/>
      <c r="AH141" s="87">
        <f>SUM(AH134+AH139)</f>
        <v>1722.5</v>
      </c>
      <c r="AI141" s="23"/>
      <c r="AJ141" s="13"/>
      <c r="AK141" s="13"/>
      <c r="AL141" s="13"/>
      <c r="AM141" s="13"/>
      <c r="AN141" s="13"/>
      <c r="AO141" s="13"/>
      <c r="AP141" s="13"/>
      <c r="AQ141" s="13"/>
      <c r="AR141" s="13"/>
      <c r="AS141" s="70"/>
      <c r="AY141" s="73"/>
    </row>
    <row r="142" spans="2:51" ht="13.5" thickBot="1" x14ac:dyDescent="0.25">
      <c r="B142" s="38"/>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72"/>
    </row>
    <row r="143" spans="2:51" ht="13.5" thickBot="1" x14ac:dyDescent="0.25"/>
    <row r="144" spans="2:51" ht="18" customHeight="1" thickBot="1" x14ac:dyDescent="0.3">
      <c r="B144" s="65"/>
      <c r="C144" s="66"/>
      <c r="D144" s="66"/>
      <c r="E144" s="66"/>
      <c r="F144" s="67"/>
      <c r="G144" s="67"/>
      <c r="H144" s="67"/>
      <c r="I144" s="67"/>
      <c r="J144" s="67"/>
      <c r="K144" s="66"/>
      <c r="L144" s="66"/>
      <c r="M144" s="66"/>
      <c r="N144" s="66"/>
      <c r="O144" s="80"/>
      <c r="P144" s="80"/>
      <c r="Q144" s="68"/>
      <c r="R144" s="68"/>
      <c r="S144" s="68"/>
      <c r="T144" s="68"/>
      <c r="U144" s="68"/>
      <c r="V144" s="66"/>
      <c r="W144" s="66"/>
      <c r="X144" s="66"/>
      <c r="Y144" s="66"/>
      <c r="Z144" s="80"/>
      <c r="AA144" s="80"/>
      <c r="AB144" s="68"/>
      <c r="AC144" s="68"/>
      <c r="AD144" s="68"/>
      <c r="AE144" s="68"/>
      <c r="AF144" s="68"/>
      <c r="AG144" s="66"/>
      <c r="AH144" s="66"/>
      <c r="AI144" s="66"/>
      <c r="AJ144" s="66"/>
      <c r="AK144" s="66"/>
      <c r="AL144" s="66"/>
      <c r="AM144" s="66"/>
      <c r="AN144" s="66"/>
      <c r="AO144" s="66"/>
      <c r="AP144" s="66"/>
      <c r="AQ144" s="66"/>
      <c r="AR144" s="66"/>
      <c r="AS144" s="69"/>
      <c r="AY144" s="73"/>
    </row>
    <row r="145" spans="2:53" ht="18" customHeight="1" thickBot="1" x14ac:dyDescent="0.3">
      <c r="B145" s="36"/>
      <c r="C145" s="264" t="s">
        <v>77</v>
      </c>
      <c r="D145" s="265"/>
      <c r="E145" s="266" t="str">
        <f>'CompetitorList &amp; ResultsSummary'!D23</f>
        <v>Mark Travers</v>
      </c>
      <c r="F145" s="266"/>
      <c r="G145" s="266"/>
      <c r="H145" s="266"/>
      <c r="I145" s="266"/>
      <c r="J145" s="266"/>
      <c r="K145" s="265" t="s">
        <v>78</v>
      </c>
      <c r="L145" s="265"/>
      <c r="M145" s="266" t="str">
        <f>'CompetitorList &amp; ResultsSummary'!F23</f>
        <v>Pilastus PC6</v>
      </c>
      <c r="N145" s="266"/>
      <c r="O145" s="266"/>
      <c r="P145" s="266"/>
      <c r="Q145" s="266"/>
      <c r="R145" s="266"/>
      <c r="S145" s="266"/>
      <c r="T145" s="113"/>
      <c r="U145" s="113"/>
      <c r="V145" s="97"/>
      <c r="W145" s="97"/>
      <c r="X145" s="97"/>
      <c r="Y145" s="97"/>
      <c r="Z145" s="97"/>
      <c r="AA145" s="97"/>
      <c r="AB145" s="97"/>
      <c r="AC145" s="97"/>
      <c r="AD145" s="97"/>
      <c r="AE145" s="113"/>
      <c r="AF145" s="113"/>
      <c r="AG145" s="97"/>
      <c r="AH145" s="97"/>
      <c r="AI145" s="97"/>
      <c r="AJ145" s="97"/>
      <c r="AK145" s="267"/>
      <c r="AL145" s="267"/>
      <c r="AM145" s="267"/>
      <c r="AN145" s="267"/>
      <c r="AO145" s="267"/>
      <c r="AP145" s="267"/>
      <c r="AQ145" s="267"/>
      <c r="AR145" s="268"/>
      <c r="AS145" s="70"/>
      <c r="AY145" s="73"/>
    </row>
    <row r="146" spans="2:53" ht="18" customHeight="1" thickBot="1" x14ac:dyDescent="0.25">
      <c r="B146" s="36"/>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70"/>
      <c r="AY146" s="73"/>
    </row>
    <row r="147" spans="2:53" ht="16.5" thickBot="1" x14ac:dyDescent="0.3">
      <c r="B147" s="36"/>
      <c r="C147" s="252" t="str">
        <f>E145</f>
        <v>Mark Travers</v>
      </c>
      <c r="D147" s="253"/>
      <c r="E147" s="253"/>
      <c r="F147" s="253"/>
      <c r="G147" s="253" t="s">
        <v>16</v>
      </c>
      <c r="H147" s="253"/>
      <c r="I147" s="253"/>
      <c r="J147" s="253"/>
      <c r="K147" s="253"/>
      <c r="L147" s="254"/>
      <c r="M147" s="71"/>
      <c r="N147" s="252" t="str">
        <f>E145</f>
        <v>Mark Travers</v>
      </c>
      <c r="O147" s="253"/>
      <c r="P147" s="253"/>
      <c r="Q147" s="253"/>
      <c r="R147" s="253" t="s">
        <v>20</v>
      </c>
      <c r="S147" s="253"/>
      <c r="T147" s="253"/>
      <c r="U147" s="253"/>
      <c r="V147" s="253"/>
      <c r="W147" s="254"/>
      <c r="X147" s="71"/>
      <c r="Y147" s="252" t="str">
        <f>C147</f>
        <v>Mark Travers</v>
      </c>
      <c r="Z147" s="253"/>
      <c r="AA147" s="253"/>
      <c r="AB147" s="253"/>
      <c r="AC147" s="253" t="s">
        <v>21</v>
      </c>
      <c r="AD147" s="253"/>
      <c r="AE147" s="253"/>
      <c r="AF147" s="253"/>
      <c r="AG147" s="253"/>
      <c r="AH147" s="254"/>
      <c r="AI147" s="71"/>
      <c r="AJ147" s="71"/>
      <c r="AK147" s="256" t="str">
        <f>E145</f>
        <v>Mark Travers</v>
      </c>
      <c r="AL147" s="257"/>
      <c r="AM147" s="257"/>
      <c r="AN147" s="80"/>
      <c r="AO147" s="80"/>
      <c r="AP147" s="258" t="s">
        <v>79</v>
      </c>
      <c r="AQ147" s="259"/>
      <c r="AR147" s="260"/>
      <c r="AS147" s="70"/>
      <c r="AY147" s="73"/>
    </row>
    <row r="148" spans="2:53" x14ac:dyDescent="0.2">
      <c r="B148" s="36"/>
      <c r="C148" s="255"/>
      <c r="D148" s="251"/>
      <c r="E148" s="251"/>
      <c r="F148" s="251"/>
      <c r="G148" s="251" t="s">
        <v>80</v>
      </c>
      <c r="H148" s="251"/>
      <c r="I148" s="251" t="s">
        <v>81</v>
      </c>
      <c r="J148" s="251"/>
      <c r="K148" s="104"/>
      <c r="L148" s="8" t="s">
        <v>11</v>
      </c>
      <c r="M148" s="49"/>
      <c r="N148" s="255"/>
      <c r="O148" s="251"/>
      <c r="P148" s="251"/>
      <c r="Q148" s="251"/>
      <c r="R148" s="251" t="s">
        <v>80</v>
      </c>
      <c r="S148" s="251"/>
      <c r="T148" s="251" t="s">
        <v>81</v>
      </c>
      <c r="U148" s="251"/>
      <c r="V148" s="104"/>
      <c r="W148" s="8" t="s">
        <v>11</v>
      </c>
      <c r="X148" s="49"/>
      <c r="Y148" s="255"/>
      <c r="Z148" s="251"/>
      <c r="AA148" s="251"/>
      <c r="AB148" s="251"/>
      <c r="AC148" s="251" t="s">
        <v>80</v>
      </c>
      <c r="AD148" s="251"/>
      <c r="AE148" s="251" t="s">
        <v>81</v>
      </c>
      <c r="AF148" s="251"/>
      <c r="AG148" s="104"/>
      <c r="AH148" s="8" t="s">
        <v>11</v>
      </c>
      <c r="AI148" s="49"/>
      <c r="AJ148" s="49"/>
      <c r="AK148" s="261"/>
      <c r="AL148" s="262"/>
      <c r="AM148" s="262"/>
      <c r="AN148" s="262"/>
      <c r="AO148" s="262"/>
      <c r="AP148" s="262"/>
      <c r="AQ148" s="262"/>
      <c r="AR148" s="263"/>
      <c r="AS148" s="70"/>
      <c r="AY148" s="73"/>
    </row>
    <row r="149" spans="2:53" x14ac:dyDescent="0.2">
      <c r="B149" s="36"/>
      <c r="C149" s="36"/>
      <c r="D149" s="247" t="s">
        <v>82</v>
      </c>
      <c r="E149" s="248"/>
      <c r="F149" s="9" t="s">
        <v>83</v>
      </c>
      <c r="G149" s="104" t="s">
        <v>84</v>
      </c>
      <c r="H149" s="104" t="s">
        <v>26</v>
      </c>
      <c r="I149" s="104" t="s">
        <v>84</v>
      </c>
      <c r="J149" s="104" t="s">
        <v>26</v>
      </c>
      <c r="K149" s="10"/>
      <c r="L149" s="8" t="s">
        <v>26</v>
      </c>
      <c r="M149" s="49"/>
      <c r="N149" s="36"/>
      <c r="O149" s="247" t="s">
        <v>82</v>
      </c>
      <c r="P149" s="248"/>
      <c r="Q149" s="9" t="s">
        <v>83</v>
      </c>
      <c r="R149" s="104" t="s">
        <v>84</v>
      </c>
      <c r="S149" s="104" t="s">
        <v>26</v>
      </c>
      <c r="T149" s="104" t="s">
        <v>84</v>
      </c>
      <c r="U149" s="104" t="s">
        <v>26</v>
      </c>
      <c r="V149" s="10"/>
      <c r="W149" s="8" t="s">
        <v>26</v>
      </c>
      <c r="X149" s="49"/>
      <c r="Y149" s="36"/>
      <c r="Z149" s="247" t="s">
        <v>82</v>
      </c>
      <c r="AA149" s="248"/>
      <c r="AB149" s="9" t="s">
        <v>83</v>
      </c>
      <c r="AC149" s="104" t="s">
        <v>84</v>
      </c>
      <c r="AD149" s="104" t="s">
        <v>26</v>
      </c>
      <c r="AE149" s="104" t="s">
        <v>84</v>
      </c>
      <c r="AF149" s="104" t="s">
        <v>26</v>
      </c>
      <c r="AG149" s="10"/>
      <c r="AH149" s="8" t="s">
        <v>26</v>
      </c>
      <c r="AI149" s="49"/>
      <c r="AJ149" s="49"/>
      <c r="AK149" s="11"/>
      <c r="AL149" s="12" t="s">
        <v>16</v>
      </c>
      <c r="AM149" s="12" t="s">
        <v>20</v>
      </c>
      <c r="AN149" s="12" t="s">
        <v>21</v>
      </c>
      <c r="AO149" s="49"/>
      <c r="AP149" s="13"/>
      <c r="AQ149" s="179" t="s">
        <v>85</v>
      </c>
      <c r="AR149" s="180">
        <f>AL150+AM150+AN150-AN152</f>
        <v>3016</v>
      </c>
      <c r="AS149" s="70"/>
      <c r="AU149" s="102"/>
      <c r="AV149" s="102"/>
      <c r="AW149" s="102"/>
      <c r="AX149" s="102"/>
      <c r="AY149" s="102"/>
      <c r="AZ149" s="102"/>
      <c r="BA149" s="102"/>
    </row>
    <row r="150" spans="2:53" x14ac:dyDescent="0.2">
      <c r="B150" s="36"/>
      <c r="C150" s="16">
        <v>1</v>
      </c>
      <c r="D150" s="17" t="s">
        <v>86</v>
      </c>
      <c r="E150" s="106"/>
      <c r="F150" s="18">
        <v>11</v>
      </c>
      <c r="G150" s="76">
        <v>7.5</v>
      </c>
      <c r="H150" s="19">
        <f>SUM(G150*F150)</f>
        <v>82.5</v>
      </c>
      <c r="I150" s="76">
        <v>7.5</v>
      </c>
      <c r="J150" s="19">
        <f>SUM(I150*F150)</f>
        <v>82.5</v>
      </c>
      <c r="K150" s="20"/>
      <c r="L150" s="21">
        <f>SUM(H150+J150)</f>
        <v>165</v>
      </c>
      <c r="M150" s="13"/>
      <c r="N150" s="16">
        <v>1</v>
      </c>
      <c r="O150" s="17" t="s">
        <v>86</v>
      </c>
      <c r="P150" s="106"/>
      <c r="Q150" s="18">
        <v>11</v>
      </c>
      <c r="R150" s="76">
        <v>6</v>
      </c>
      <c r="S150" s="19">
        <f>SUM(R150*Q150)</f>
        <v>66</v>
      </c>
      <c r="T150" s="76">
        <v>6.5</v>
      </c>
      <c r="U150" s="19">
        <f>SUM(T150*Q150)</f>
        <v>71.5</v>
      </c>
      <c r="V150" s="20"/>
      <c r="W150" s="21">
        <f>SUM(S150+U150)</f>
        <v>137.5</v>
      </c>
      <c r="X150" s="176"/>
      <c r="Y150" s="16">
        <v>1</v>
      </c>
      <c r="Z150" s="17" t="s">
        <v>86</v>
      </c>
      <c r="AA150" s="106"/>
      <c r="AB150" s="18">
        <v>11</v>
      </c>
      <c r="AC150" s="76">
        <v>7.5</v>
      </c>
      <c r="AD150" s="19">
        <f>SUM(AC150*AB150)</f>
        <v>82.5</v>
      </c>
      <c r="AE150" s="76">
        <v>8</v>
      </c>
      <c r="AF150" s="19">
        <f>SUM(AE150*AB150)</f>
        <v>88</v>
      </c>
      <c r="AG150" s="20"/>
      <c r="AH150" s="21">
        <f>SUM(AD150+AF150)</f>
        <v>170.5</v>
      </c>
      <c r="AI150" s="176"/>
      <c r="AJ150" s="13"/>
      <c r="AK150" s="25"/>
      <c r="AL150" s="179">
        <f>SUM(L176)</f>
        <v>1524.5</v>
      </c>
      <c r="AM150" s="179">
        <f>SUM(W176)</f>
        <v>1457</v>
      </c>
      <c r="AN150" s="179">
        <f>SUM(AH176)</f>
        <v>1491.5</v>
      </c>
      <c r="AO150" s="23"/>
      <c r="AP150" s="13"/>
      <c r="AQ150" s="100"/>
      <c r="AR150" s="15"/>
      <c r="AS150" s="70"/>
      <c r="AY150" s="73"/>
    </row>
    <row r="151" spans="2:53" x14ac:dyDescent="0.2">
      <c r="B151" s="36"/>
      <c r="C151" s="27">
        <v>2</v>
      </c>
      <c r="D151" s="77" t="s">
        <v>87</v>
      </c>
      <c r="E151" s="28" t="s">
        <v>119</v>
      </c>
      <c r="F151" s="29">
        <v>7</v>
      </c>
      <c r="G151" s="76">
        <v>9.5</v>
      </c>
      <c r="H151" s="26">
        <f>SUM(G151*F151)</f>
        <v>66.5</v>
      </c>
      <c r="I151" s="76">
        <v>8</v>
      </c>
      <c r="J151" s="30">
        <f>SUM(I151*F151)</f>
        <v>56</v>
      </c>
      <c r="K151" s="31"/>
      <c r="L151" s="32">
        <f>SUM(H151+J151)</f>
        <v>122.5</v>
      </c>
      <c r="M151" s="13"/>
      <c r="N151" s="27">
        <v>2</v>
      </c>
      <c r="O151" s="77" t="s">
        <v>87</v>
      </c>
      <c r="P151" s="28" t="s">
        <v>119</v>
      </c>
      <c r="Q151" s="29">
        <v>7</v>
      </c>
      <c r="R151" s="76">
        <v>7</v>
      </c>
      <c r="S151" s="26">
        <f>SUM(R151*Q151)</f>
        <v>49</v>
      </c>
      <c r="T151" s="76">
        <v>6.5</v>
      </c>
      <c r="U151" s="30">
        <f>SUM(T151*Q151)</f>
        <v>45.5</v>
      </c>
      <c r="V151" s="31"/>
      <c r="W151" s="32">
        <f>SUM(S151+U151)</f>
        <v>94.5</v>
      </c>
      <c r="X151" s="23"/>
      <c r="Y151" s="27">
        <v>2</v>
      </c>
      <c r="Z151" s="77" t="s">
        <v>87</v>
      </c>
      <c r="AA151" s="28" t="s">
        <v>119</v>
      </c>
      <c r="AB151" s="29">
        <v>7</v>
      </c>
      <c r="AC151" s="76">
        <v>8.5</v>
      </c>
      <c r="AD151" s="26">
        <f>SUM(AC151*AB151)</f>
        <v>59.5</v>
      </c>
      <c r="AE151" s="76">
        <v>8</v>
      </c>
      <c r="AF151" s="30">
        <f>SUM(AE151*AB151)</f>
        <v>56</v>
      </c>
      <c r="AG151" s="31"/>
      <c r="AH151" s="32">
        <f>SUM(AD151+AF151)</f>
        <v>115.5</v>
      </c>
      <c r="AI151" s="23"/>
      <c r="AJ151" s="13"/>
      <c r="AK151" s="36"/>
      <c r="AL151" s="23"/>
      <c r="AM151" s="23"/>
      <c r="AN151" s="23"/>
      <c r="AO151" s="23"/>
      <c r="AP151" s="13"/>
      <c r="AQ151" s="14"/>
      <c r="AR151" s="15"/>
      <c r="AS151" s="70"/>
      <c r="AY151" s="73"/>
    </row>
    <row r="152" spans="2:53" x14ac:dyDescent="0.2">
      <c r="B152" s="36"/>
      <c r="C152" s="25">
        <v>3</v>
      </c>
      <c r="D152" s="17" t="s">
        <v>88</v>
      </c>
      <c r="E152" s="28" t="s">
        <v>128</v>
      </c>
      <c r="F152" s="29">
        <v>7</v>
      </c>
      <c r="G152" s="76">
        <v>8</v>
      </c>
      <c r="H152" s="26">
        <f>SUM(G152*F152)</f>
        <v>56</v>
      </c>
      <c r="I152" s="76">
        <v>8</v>
      </c>
      <c r="J152" s="26">
        <f>SUM(I152*F152)</f>
        <v>56</v>
      </c>
      <c r="K152" s="34"/>
      <c r="L152" s="35">
        <f>SUM(H152+J152)</f>
        <v>112</v>
      </c>
      <c r="M152" s="13"/>
      <c r="N152" s="25">
        <v>3</v>
      </c>
      <c r="O152" s="17" t="s">
        <v>88</v>
      </c>
      <c r="P152" s="28" t="s">
        <v>128</v>
      </c>
      <c r="Q152" s="29">
        <v>7</v>
      </c>
      <c r="R152" s="76">
        <v>7.5</v>
      </c>
      <c r="S152" s="26">
        <f>SUM(R152*Q152)</f>
        <v>52.5</v>
      </c>
      <c r="T152" s="76">
        <v>9</v>
      </c>
      <c r="U152" s="26">
        <f>SUM(T152*Q152)</f>
        <v>63</v>
      </c>
      <c r="V152" s="34"/>
      <c r="W152" s="35">
        <f>SUM(S152+U152)</f>
        <v>115.5</v>
      </c>
      <c r="X152" s="23"/>
      <c r="Y152" s="25">
        <v>3</v>
      </c>
      <c r="Z152" s="17" t="s">
        <v>88</v>
      </c>
      <c r="AA152" s="28" t="s">
        <v>128</v>
      </c>
      <c r="AB152" s="29">
        <v>7</v>
      </c>
      <c r="AC152" s="76">
        <v>8</v>
      </c>
      <c r="AD152" s="26">
        <f>SUM(AC152*AB152)</f>
        <v>56</v>
      </c>
      <c r="AE152" s="76">
        <v>8</v>
      </c>
      <c r="AF152" s="26">
        <f>SUM(AE152*AB152)</f>
        <v>56</v>
      </c>
      <c r="AG152" s="34"/>
      <c r="AH152" s="35">
        <f>SUM(AD152+AF152)</f>
        <v>112</v>
      </c>
      <c r="AI152" s="23"/>
      <c r="AJ152" s="13"/>
      <c r="AK152" s="16" t="s">
        <v>89</v>
      </c>
      <c r="AL152" s="178">
        <f>MAX(AL150:AN150)</f>
        <v>1524.5</v>
      </c>
      <c r="AM152" s="34" t="s">
        <v>90</v>
      </c>
      <c r="AN152" s="179">
        <f>MIN(AL150:AN150)</f>
        <v>1457</v>
      </c>
      <c r="AO152" s="23"/>
      <c r="AP152" s="13"/>
      <c r="AQ152" s="14"/>
      <c r="AR152" s="15"/>
      <c r="AS152" s="70"/>
      <c r="AY152" s="73"/>
    </row>
    <row r="153" spans="2:53" x14ac:dyDescent="0.2">
      <c r="B153" s="36"/>
      <c r="C153" s="27">
        <v>4</v>
      </c>
      <c r="D153" s="77" t="s">
        <v>91</v>
      </c>
      <c r="E153" s="28" t="s">
        <v>120</v>
      </c>
      <c r="F153" s="29">
        <v>7</v>
      </c>
      <c r="G153" s="76">
        <v>8</v>
      </c>
      <c r="H153" s="26">
        <f t="shared" ref="H153:H158" si="36">SUM(G153*F153)</f>
        <v>56</v>
      </c>
      <c r="I153" s="76">
        <v>7.5</v>
      </c>
      <c r="J153" s="26">
        <f t="shared" ref="J153:J158" si="37">SUM(I153*F153)</f>
        <v>52.5</v>
      </c>
      <c r="K153" s="37"/>
      <c r="L153" s="35">
        <f t="shared" ref="L153:L158" si="38">SUM(H153+J153)</f>
        <v>108.5</v>
      </c>
      <c r="M153" s="13"/>
      <c r="N153" s="27">
        <v>4</v>
      </c>
      <c r="O153" s="77" t="s">
        <v>91</v>
      </c>
      <c r="P153" s="28" t="s">
        <v>120</v>
      </c>
      <c r="Q153" s="29">
        <v>7</v>
      </c>
      <c r="R153" s="76">
        <v>7.5</v>
      </c>
      <c r="S153" s="26">
        <f t="shared" ref="S153:S158" si="39">SUM(R153*Q153)</f>
        <v>52.5</v>
      </c>
      <c r="T153" s="76">
        <v>8.5</v>
      </c>
      <c r="U153" s="26">
        <f t="shared" ref="U153:U158" si="40">SUM(T153*Q153)</f>
        <v>59.5</v>
      </c>
      <c r="V153" s="37"/>
      <c r="W153" s="35">
        <f t="shared" ref="W153:W158" si="41">SUM(S153+U153)</f>
        <v>112</v>
      </c>
      <c r="X153" s="23"/>
      <c r="Y153" s="27">
        <v>4</v>
      </c>
      <c r="Z153" s="77" t="s">
        <v>91</v>
      </c>
      <c r="AA153" s="28" t="s">
        <v>120</v>
      </c>
      <c r="AB153" s="29">
        <v>7</v>
      </c>
      <c r="AC153" s="76">
        <v>7</v>
      </c>
      <c r="AD153" s="26">
        <f t="shared" ref="AD153:AD158" si="42">SUM(AC153*AB153)</f>
        <v>49</v>
      </c>
      <c r="AE153" s="76">
        <v>7.5</v>
      </c>
      <c r="AF153" s="26">
        <f t="shared" ref="AF153:AF158" si="43">SUM(AE153*AB153)</f>
        <v>52.5</v>
      </c>
      <c r="AG153" s="37"/>
      <c r="AH153" s="35">
        <f t="shared" ref="AH153:AH158" si="44">SUM(AD153+AF153)</f>
        <v>101.5</v>
      </c>
      <c r="AI153" s="23"/>
      <c r="AJ153" s="13"/>
      <c r="AK153" s="177"/>
      <c r="AL153" s="100"/>
      <c r="AM153" s="13"/>
      <c r="AN153" s="13"/>
      <c r="AO153" s="13"/>
      <c r="AP153" s="13"/>
      <c r="AQ153" s="14"/>
      <c r="AR153" s="15"/>
      <c r="AS153" s="70"/>
      <c r="AY153" s="73"/>
    </row>
    <row r="154" spans="2:53" x14ac:dyDescent="0.2">
      <c r="B154" s="36"/>
      <c r="C154" s="27">
        <v>5</v>
      </c>
      <c r="D154" s="77" t="s">
        <v>93</v>
      </c>
      <c r="E154" s="28" t="s">
        <v>138</v>
      </c>
      <c r="F154" s="29">
        <v>7</v>
      </c>
      <c r="G154" s="76">
        <v>7</v>
      </c>
      <c r="H154" s="26">
        <f t="shared" si="36"/>
        <v>49</v>
      </c>
      <c r="I154" s="76">
        <v>7.5</v>
      </c>
      <c r="J154" s="26">
        <f t="shared" si="37"/>
        <v>52.5</v>
      </c>
      <c r="K154" s="37"/>
      <c r="L154" s="35">
        <f t="shared" si="38"/>
        <v>101.5</v>
      </c>
      <c r="M154" s="13"/>
      <c r="N154" s="27">
        <v>5</v>
      </c>
      <c r="O154" s="77" t="s">
        <v>93</v>
      </c>
      <c r="P154" s="28" t="s">
        <v>138</v>
      </c>
      <c r="Q154" s="29">
        <v>7</v>
      </c>
      <c r="R154" s="76">
        <v>6.5</v>
      </c>
      <c r="S154" s="26">
        <f t="shared" si="39"/>
        <v>45.5</v>
      </c>
      <c r="T154" s="76">
        <v>7</v>
      </c>
      <c r="U154" s="26">
        <f t="shared" si="40"/>
        <v>49</v>
      </c>
      <c r="V154" s="37"/>
      <c r="W154" s="35">
        <f t="shared" si="41"/>
        <v>94.5</v>
      </c>
      <c r="X154" s="23"/>
      <c r="Y154" s="27">
        <v>5</v>
      </c>
      <c r="Z154" s="77" t="s">
        <v>93</v>
      </c>
      <c r="AA154" s="28" t="s">
        <v>138</v>
      </c>
      <c r="AB154" s="29">
        <v>7</v>
      </c>
      <c r="AC154" s="76">
        <v>8.5</v>
      </c>
      <c r="AD154" s="26">
        <f t="shared" si="42"/>
        <v>59.5</v>
      </c>
      <c r="AE154" s="76">
        <v>7</v>
      </c>
      <c r="AF154" s="26">
        <f t="shared" si="43"/>
        <v>49</v>
      </c>
      <c r="AG154" s="37"/>
      <c r="AH154" s="35">
        <f t="shared" si="44"/>
        <v>108.5</v>
      </c>
      <c r="AI154" s="23"/>
      <c r="AJ154" s="13"/>
      <c r="AK154" s="177"/>
      <c r="AL154" s="100"/>
      <c r="AM154" s="13"/>
      <c r="AN154" s="13"/>
      <c r="AO154" s="13"/>
      <c r="AP154" s="13"/>
      <c r="AQ154" s="14"/>
      <c r="AR154" s="15"/>
      <c r="AS154" s="70"/>
      <c r="AY154" s="73"/>
    </row>
    <row r="155" spans="2:53" x14ac:dyDescent="0.2">
      <c r="B155" s="36"/>
      <c r="C155" s="27">
        <v>6</v>
      </c>
      <c r="D155" s="17" t="s">
        <v>94</v>
      </c>
      <c r="E155" s="28" t="s">
        <v>126</v>
      </c>
      <c r="F155" s="29">
        <v>7</v>
      </c>
      <c r="G155" s="76">
        <v>8.5</v>
      </c>
      <c r="H155" s="26">
        <f t="shared" si="36"/>
        <v>59.5</v>
      </c>
      <c r="I155" s="76">
        <v>7</v>
      </c>
      <c r="J155" s="26">
        <f t="shared" si="37"/>
        <v>49</v>
      </c>
      <c r="K155" s="37"/>
      <c r="L155" s="35">
        <f t="shared" si="38"/>
        <v>108.5</v>
      </c>
      <c r="M155" s="13"/>
      <c r="N155" s="27">
        <v>6</v>
      </c>
      <c r="O155" s="17" t="s">
        <v>94</v>
      </c>
      <c r="P155" s="28" t="s">
        <v>126</v>
      </c>
      <c r="Q155" s="29">
        <v>7</v>
      </c>
      <c r="R155" s="76">
        <v>7.5</v>
      </c>
      <c r="S155" s="26">
        <f t="shared" si="39"/>
        <v>52.5</v>
      </c>
      <c r="T155" s="76">
        <v>7</v>
      </c>
      <c r="U155" s="26">
        <f t="shared" si="40"/>
        <v>49</v>
      </c>
      <c r="V155" s="37"/>
      <c r="W155" s="35">
        <f t="shared" si="41"/>
        <v>101.5</v>
      </c>
      <c r="X155" s="23"/>
      <c r="Y155" s="27">
        <v>6</v>
      </c>
      <c r="Z155" s="17" t="s">
        <v>94</v>
      </c>
      <c r="AA155" s="28" t="s">
        <v>126</v>
      </c>
      <c r="AB155" s="29">
        <v>7</v>
      </c>
      <c r="AC155" s="76">
        <v>7</v>
      </c>
      <c r="AD155" s="26">
        <f t="shared" si="42"/>
        <v>49</v>
      </c>
      <c r="AE155" s="76">
        <v>7.5</v>
      </c>
      <c r="AF155" s="26">
        <f t="shared" si="43"/>
        <v>52.5</v>
      </c>
      <c r="AG155" s="37"/>
      <c r="AH155" s="35">
        <f t="shared" si="44"/>
        <v>101.5</v>
      </c>
      <c r="AI155" s="23"/>
      <c r="AJ155" s="13"/>
      <c r="AK155" s="36"/>
      <c r="AL155" s="13"/>
      <c r="AM155" s="13"/>
      <c r="AN155" s="13"/>
      <c r="AO155" s="13"/>
      <c r="AP155" s="13"/>
      <c r="AQ155" s="14"/>
      <c r="AR155" s="15"/>
      <c r="AS155" s="70"/>
      <c r="AY155" s="73"/>
    </row>
    <row r="156" spans="2:53" ht="13.5" thickBot="1" x14ac:dyDescent="0.25">
      <c r="B156" s="36"/>
      <c r="C156" s="27">
        <v>7</v>
      </c>
      <c r="D156" s="77" t="s">
        <v>95</v>
      </c>
      <c r="E156" s="28" t="s">
        <v>140</v>
      </c>
      <c r="F156" s="29">
        <v>7</v>
      </c>
      <c r="G156" s="76">
        <v>7.5</v>
      </c>
      <c r="H156" s="26">
        <f t="shared" si="36"/>
        <v>52.5</v>
      </c>
      <c r="I156" s="76">
        <v>6.5</v>
      </c>
      <c r="J156" s="26">
        <f t="shared" si="37"/>
        <v>45.5</v>
      </c>
      <c r="K156" s="37"/>
      <c r="L156" s="35">
        <f t="shared" si="38"/>
        <v>98</v>
      </c>
      <c r="M156" s="13"/>
      <c r="N156" s="27">
        <v>7</v>
      </c>
      <c r="O156" s="77" t="s">
        <v>95</v>
      </c>
      <c r="P156" s="28" t="s">
        <v>140</v>
      </c>
      <c r="Q156" s="29">
        <v>7</v>
      </c>
      <c r="R156" s="76">
        <v>7</v>
      </c>
      <c r="S156" s="26">
        <f t="shared" si="39"/>
        <v>49</v>
      </c>
      <c r="T156" s="76">
        <v>6.5</v>
      </c>
      <c r="U156" s="26">
        <f t="shared" si="40"/>
        <v>45.5</v>
      </c>
      <c r="V156" s="37"/>
      <c r="W156" s="35">
        <f t="shared" si="41"/>
        <v>94.5</v>
      </c>
      <c r="X156" s="23"/>
      <c r="Y156" s="27">
        <v>7</v>
      </c>
      <c r="Z156" s="77" t="s">
        <v>95</v>
      </c>
      <c r="AA156" s="28" t="s">
        <v>140</v>
      </c>
      <c r="AB156" s="29">
        <v>7</v>
      </c>
      <c r="AC156" s="76">
        <v>7</v>
      </c>
      <c r="AD156" s="26">
        <f t="shared" si="42"/>
        <v>49</v>
      </c>
      <c r="AE156" s="76">
        <v>6.5</v>
      </c>
      <c r="AF156" s="26">
        <f t="shared" si="43"/>
        <v>45.5</v>
      </c>
      <c r="AG156" s="37"/>
      <c r="AH156" s="35">
        <f t="shared" si="44"/>
        <v>94.5</v>
      </c>
      <c r="AI156" s="23"/>
      <c r="AJ156" s="13"/>
      <c r="AK156" s="38"/>
      <c r="AL156" s="39"/>
      <c r="AM156" s="39"/>
      <c r="AN156" s="39"/>
      <c r="AO156" s="39"/>
      <c r="AP156" s="39"/>
      <c r="AQ156" s="40"/>
      <c r="AR156" s="41"/>
      <c r="AS156" s="70"/>
      <c r="AY156" s="73"/>
    </row>
    <row r="157" spans="2:53" x14ac:dyDescent="0.2">
      <c r="B157" s="36"/>
      <c r="C157" s="27">
        <v>8</v>
      </c>
      <c r="D157" s="77" t="s">
        <v>96</v>
      </c>
      <c r="E157" s="28" t="s">
        <v>139</v>
      </c>
      <c r="F157" s="29">
        <v>7</v>
      </c>
      <c r="G157" s="76">
        <v>5</v>
      </c>
      <c r="H157" s="26">
        <f t="shared" si="36"/>
        <v>35</v>
      </c>
      <c r="I157" s="76">
        <v>5.5</v>
      </c>
      <c r="J157" s="26">
        <f t="shared" si="37"/>
        <v>38.5</v>
      </c>
      <c r="K157" s="37"/>
      <c r="L157" s="35">
        <f t="shared" si="38"/>
        <v>73.5</v>
      </c>
      <c r="M157" s="13"/>
      <c r="N157" s="27">
        <v>8</v>
      </c>
      <c r="O157" s="77" t="s">
        <v>96</v>
      </c>
      <c r="P157" s="28" t="s">
        <v>139</v>
      </c>
      <c r="Q157" s="29">
        <v>7</v>
      </c>
      <c r="R157" s="76">
        <v>7</v>
      </c>
      <c r="S157" s="26">
        <f t="shared" si="39"/>
        <v>49</v>
      </c>
      <c r="T157" s="76">
        <v>6.5</v>
      </c>
      <c r="U157" s="26">
        <f t="shared" si="40"/>
        <v>45.5</v>
      </c>
      <c r="V157" s="37"/>
      <c r="W157" s="35">
        <f t="shared" si="41"/>
        <v>94.5</v>
      </c>
      <c r="X157" s="23"/>
      <c r="Y157" s="27">
        <v>8</v>
      </c>
      <c r="Z157" s="77" t="s">
        <v>96</v>
      </c>
      <c r="AA157" s="28" t="s">
        <v>139</v>
      </c>
      <c r="AB157" s="29">
        <v>7</v>
      </c>
      <c r="AC157" s="76">
        <v>6.5</v>
      </c>
      <c r="AD157" s="26">
        <f t="shared" si="42"/>
        <v>45.5</v>
      </c>
      <c r="AE157" s="76">
        <v>6</v>
      </c>
      <c r="AF157" s="26">
        <f t="shared" si="43"/>
        <v>42</v>
      </c>
      <c r="AG157" s="37"/>
      <c r="AH157" s="35">
        <f t="shared" si="44"/>
        <v>87.5</v>
      </c>
      <c r="AI157" s="23"/>
      <c r="AJ157" s="13"/>
      <c r="AK157" s="13"/>
      <c r="AL157" s="13"/>
      <c r="AM157" s="13"/>
      <c r="AN157" s="13"/>
      <c r="AO157" s="13"/>
      <c r="AP157" s="13"/>
      <c r="AQ157" s="13"/>
      <c r="AR157" s="13"/>
      <c r="AS157" s="70"/>
      <c r="AY157" s="73"/>
    </row>
    <row r="158" spans="2:53" x14ac:dyDescent="0.2">
      <c r="B158" s="36"/>
      <c r="C158" s="27">
        <v>9</v>
      </c>
      <c r="D158" s="17" t="s">
        <v>97</v>
      </c>
      <c r="E158" s="28" t="s">
        <v>92</v>
      </c>
      <c r="F158" s="29">
        <v>7</v>
      </c>
      <c r="G158" s="76">
        <v>7.5</v>
      </c>
      <c r="H158" s="26">
        <f t="shared" si="36"/>
        <v>52.5</v>
      </c>
      <c r="I158" s="76">
        <v>7</v>
      </c>
      <c r="J158" s="26">
        <f t="shared" si="37"/>
        <v>49</v>
      </c>
      <c r="K158" s="31"/>
      <c r="L158" s="35">
        <f t="shared" si="38"/>
        <v>101.5</v>
      </c>
      <c r="M158" s="13"/>
      <c r="N158" s="27">
        <v>9</v>
      </c>
      <c r="O158" s="17" t="s">
        <v>97</v>
      </c>
      <c r="P158" s="28" t="s">
        <v>92</v>
      </c>
      <c r="Q158" s="29">
        <v>7</v>
      </c>
      <c r="R158" s="76">
        <v>8</v>
      </c>
      <c r="S158" s="26">
        <f t="shared" si="39"/>
        <v>56</v>
      </c>
      <c r="T158" s="76">
        <v>6.5</v>
      </c>
      <c r="U158" s="26">
        <f t="shared" si="40"/>
        <v>45.5</v>
      </c>
      <c r="V158" s="31"/>
      <c r="W158" s="35">
        <f t="shared" si="41"/>
        <v>101.5</v>
      </c>
      <c r="X158" s="23"/>
      <c r="Y158" s="27">
        <v>9</v>
      </c>
      <c r="Z158" s="17" t="s">
        <v>97</v>
      </c>
      <c r="AA158" s="28" t="s">
        <v>92</v>
      </c>
      <c r="AB158" s="29">
        <v>7</v>
      </c>
      <c r="AC158" s="76">
        <v>5</v>
      </c>
      <c r="AD158" s="26">
        <f t="shared" si="42"/>
        <v>35</v>
      </c>
      <c r="AE158" s="76">
        <v>5.5</v>
      </c>
      <c r="AF158" s="26">
        <f t="shared" si="43"/>
        <v>38.5</v>
      </c>
      <c r="AG158" s="31"/>
      <c r="AH158" s="35">
        <f t="shared" si="44"/>
        <v>73.5</v>
      </c>
      <c r="AI158" s="23"/>
      <c r="AJ158" s="13"/>
      <c r="AK158" s="13"/>
      <c r="AL158" s="13"/>
      <c r="AM158" s="13"/>
      <c r="AN158" s="13"/>
      <c r="AO158" s="13"/>
      <c r="AP158" s="13"/>
      <c r="AQ158" s="13"/>
      <c r="AR158" s="13"/>
      <c r="AS158" s="70"/>
      <c r="AY158" s="73"/>
    </row>
    <row r="159" spans="2:53" x14ac:dyDescent="0.2">
      <c r="B159" s="36"/>
      <c r="C159" s="25">
        <v>10</v>
      </c>
      <c r="D159" s="33" t="s">
        <v>98</v>
      </c>
      <c r="E159" s="20"/>
      <c r="F159" s="29">
        <v>11</v>
      </c>
      <c r="G159" s="76">
        <v>7</v>
      </c>
      <c r="H159" s="26">
        <f>SUM(G159*F159)</f>
        <v>77</v>
      </c>
      <c r="I159" s="76">
        <v>7.5</v>
      </c>
      <c r="J159" s="26">
        <f>SUM(I159*F159)</f>
        <v>82.5</v>
      </c>
      <c r="K159" s="10"/>
      <c r="L159" s="35">
        <f>SUM(H159+J159)</f>
        <v>159.5</v>
      </c>
      <c r="M159" s="13"/>
      <c r="N159" s="25">
        <v>10</v>
      </c>
      <c r="O159" s="33" t="s">
        <v>98</v>
      </c>
      <c r="P159" s="20"/>
      <c r="Q159" s="29">
        <v>11</v>
      </c>
      <c r="R159" s="76">
        <v>6</v>
      </c>
      <c r="S159" s="26">
        <f>SUM(R159*Q159)</f>
        <v>66</v>
      </c>
      <c r="T159" s="76">
        <v>7</v>
      </c>
      <c r="U159" s="26">
        <f>SUM(T159*Q159)</f>
        <v>77</v>
      </c>
      <c r="V159" s="10"/>
      <c r="W159" s="35">
        <f>SUM(S159+U159)</f>
        <v>143</v>
      </c>
      <c r="X159" s="23"/>
      <c r="Y159" s="25">
        <v>10</v>
      </c>
      <c r="Z159" s="33" t="s">
        <v>98</v>
      </c>
      <c r="AA159" s="20"/>
      <c r="AB159" s="29">
        <v>11</v>
      </c>
      <c r="AC159" s="76">
        <v>6.5</v>
      </c>
      <c r="AD159" s="26">
        <f>SUM(AC159*AB159)</f>
        <v>71.5</v>
      </c>
      <c r="AE159" s="76">
        <v>7</v>
      </c>
      <c r="AF159" s="26">
        <f>SUM(AE159*AB159)</f>
        <v>77</v>
      </c>
      <c r="AG159" s="10"/>
      <c r="AH159" s="35">
        <f>SUM(AD159+AF159)</f>
        <v>148.5</v>
      </c>
      <c r="AI159" s="23"/>
      <c r="AJ159" s="13"/>
      <c r="AK159" s="13"/>
      <c r="AL159" s="13"/>
      <c r="AM159" s="13"/>
      <c r="AN159" s="13"/>
      <c r="AO159" s="13"/>
      <c r="AP159" s="13"/>
      <c r="AQ159" s="13"/>
      <c r="AR159" s="13"/>
      <c r="AS159" s="70"/>
      <c r="AY159" s="73"/>
    </row>
    <row r="160" spans="2:53" x14ac:dyDescent="0.2">
      <c r="B160" s="36"/>
      <c r="C160" s="36"/>
      <c r="D160" s="13"/>
      <c r="E160" s="22"/>
      <c r="F160" s="13"/>
      <c r="G160" s="23"/>
      <c r="H160" s="13"/>
      <c r="I160" s="23"/>
      <c r="J160" s="13"/>
      <c r="K160" s="23"/>
      <c r="L160" s="24"/>
      <c r="M160" s="13"/>
      <c r="N160" s="36"/>
      <c r="O160" s="13"/>
      <c r="P160" s="22"/>
      <c r="Q160" s="13"/>
      <c r="R160" s="23"/>
      <c r="S160" s="13"/>
      <c r="T160" s="23"/>
      <c r="U160" s="13"/>
      <c r="V160" s="23"/>
      <c r="W160" s="24"/>
      <c r="X160" s="23"/>
      <c r="Y160" s="36"/>
      <c r="Z160" s="13"/>
      <c r="AA160" s="22"/>
      <c r="AB160" s="13"/>
      <c r="AC160" s="23"/>
      <c r="AD160" s="13"/>
      <c r="AE160" s="23"/>
      <c r="AF160" s="13"/>
      <c r="AG160" s="23"/>
      <c r="AH160" s="24"/>
      <c r="AI160" s="23"/>
      <c r="AJ160" s="13"/>
      <c r="AK160" s="13"/>
      <c r="AL160" s="13"/>
      <c r="AM160" s="13"/>
      <c r="AN160" s="13"/>
      <c r="AO160" s="13"/>
      <c r="AP160" s="13"/>
      <c r="AQ160" s="13"/>
      <c r="AR160" s="13"/>
      <c r="AS160" s="70"/>
      <c r="AY160" s="73"/>
    </row>
    <row r="161" spans="2:51" x14ac:dyDescent="0.2">
      <c r="B161" s="36"/>
      <c r="C161" s="25">
        <v>11</v>
      </c>
      <c r="D161" s="249" t="s">
        <v>99</v>
      </c>
      <c r="E161" s="250"/>
      <c r="F161" s="42"/>
      <c r="G161" s="43"/>
      <c r="H161" s="43"/>
      <c r="I161" s="43"/>
      <c r="J161" s="43"/>
      <c r="K161" s="13"/>
      <c r="L161" s="44"/>
      <c r="M161" s="13"/>
      <c r="N161" s="25">
        <v>11</v>
      </c>
      <c r="O161" s="249" t="s">
        <v>99</v>
      </c>
      <c r="P161" s="250"/>
      <c r="Q161" s="42"/>
      <c r="R161" s="43"/>
      <c r="S161" s="43"/>
      <c r="T161" s="43"/>
      <c r="U161" s="43"/>
      <c r="V161" s="13"/>
      <c r="W161" s="44"/>
      <c r="X161" s="23"/>
      <c r="Y161" s="25">
        <v>11</v>
      </c>
      <c r="Z161" s="249" t="s">
        <v>99</v>
      </c>
      <c r="AA161" s="250"/>
      <c r="AB161" s="42"/>
      <c r="AC161" s="43"/>
      <c r="AD161" s="43"/>
      <c r="AE161" s="43"/>
      <c r="AF161" s="43"/>
      <c r="AG161" s="13"/>
      <c r="AH161" s="44"/>
      <c r="AI161" s="23"/>
      <c r="AJ161" s="13"/>
      <c r="AK161" s="13"/>
      <c r="AL161" s="13"/>
      <c r="AM161" s="13"/>
      <c r="AN161" s="13"/>
      <c r="AO161" s="13"/>
      <c r="AP161" s="13"/>
      <c r="AQ161" s="13"/>
      <c r="AR161" s="13"/>
      <c r="AS161" s="70"/>
      <c r="AY161" s="73"/>
    </row>
    <row r="162" spans="2:51" x14ac:dyDescent="0.2">
      <c r="B162" s="36"/>
      <c r="C162" s="25"/>
      <c r="D162" s="17" t="s">
        <v>100</v>
      </c>
      <c r="E162" s="20"/>
      <c r="F162" s="46">
        <v>6</v>
      </c>
      <c r="G162" s="76">
        <v>10</v>
      </c>
      <c r="H162" s="47">
        <f>SUM(G162*F162)</f>
        <v>60</v>
      </c>
      <c r="I162" s="76">
        <v>10</v>
      </c>
      <c r="J162" s="48">
        <f>SUM(I162*F162)</f>
        <v>60</v>
      </c>
      <c r="K162" s="34"/>
      <c r="L162" s="44">
        <f>SUM(H162+J162)</f>
        <v>120</v>
      </c>
      <c r="M162" s="13"/>
      <c r="N162" s="25"/>
      <c r="O162" s="17" t="s">
        <v>100</v>
      </c>
      <c r="P162" s="20"/>
      <c r="Q162" s="46">
        <v>6</v>
      </c>
      <c r="R162" s="76">
        <v>10</v>
      </c>
      <c r="S162" s="47">
        <f>SUM(R162*Q162)</f>
        <v>60</v>
      </c>
      <c r="T162" s="76">
        <v>10</v>
      </c>
      <c r="U162" s="48">
        <f>SUM(T162*Q162)</f>
        <v>60</v>
      </c>
      <c r="V162" s="34"/>
      <c r="W162" s="44">
        <f>SUM(S162+U162)</f>
        <v>120</v>
      </c>
      <c r="X162" s="23"/>
      <c r="Y162" s="25"/>
      <c r="Z162" s="17" t="s">
        <v>100</v>
      </c>
      <c r="AA162" s="20"/>
      <c r="AB162" s="46">
        <v>6</v>
      </c>
      <c r="AC162" s="76">
        <v>10</v>
      </c>
      <c r="AD162" s="47">
        <f>SUM(AC162*AB162)</f>
        <v>60</v>
      </c>
      <c r="AE162" s="76">
        <v>10</v>
      </c>
      <c r="AF162" s="48">
        <f>SUM(AE162*AB162)</f>
        <v>60</v>
      </c>
      <c r="AG162" s="34"/>
      <c r="AH162" s="44">
        <f>SUM(AD162+AF162)</f>
        <v>120</v>
      </c>
      <c r="AI162" s="23"/>
      <c r="AJ162" s="13"/>
      <c r="AK162" s="13"/>
      <c r="AL162" s="13"/>
      <c r="AM162" s="13"/>
      <c r="AN162" s="13"/>
      <c r="AO162" s="13"/>
      <c r="AP162" s="13"/>
      <c r="AQ162" s="13"/>
      <c r="AR162" s="13"/>
      <c r="AS162" s="70"/>
      <c r="AY162" s="73"/>
    </row>
    <row r="163" spans="2:51" x14ac:dyDescent="0.2">
      <c r="B163" s="36"/>
      <c r="C163" s="25"/>
      <c r="D163" s="17" t="s">
        <v>101</v>
      </c>
      <c r="E163" s="45"/>
      <c r="F163" s="46">
        <v>4</v>
      </c>
      <c r="G163" s="76">
        <v>7.5</v>
      </c>
      <c r="H163" s="47">
        <f>SUM(G163*F163)</f>
        <v>30</v>
      </c>
      <c r="I163" s="76">
        <v>7.5</v>
      </c>
      <c r="J163" s="48">
        <f>SUM(I163*F163)</f>
        <v>30</v>
      </c>
      <c r="K163" s="34"/>
      <c r="L163" s="44">
        <f>SUM(H163+J163)</f>
        <v>60</v>
      </c>
      <c r="M163" s="13"/>
      <c r="N163" s="25"/>
      <c r="O163" s="17" t="s">
        <v>101</v>
      </c>
      <c r="P163" s="45"/>
      <c r="Q163" s="46">
        <v>4</v>
      </c>
      <c r="R163" s="76">
        <v>7</v>
      </c>
      <c r="S163" s="47">
        <f>SUM(R163*Q163)</f>
        <v>28</v>
      </c>
      <c r="T163" s="76">
        <v>7</v>
      </c>
      <c r="U163" s="48">
        <f>SUM(T163*Q163)</f>
        <v>28</v>
      </c>
      <c r="V163" s="34"/>
      <c r="W163" s="44">
        <f>SUM(S163+U163)</f>
        <v>56</v>
      </c>
      <c r="X163" s="23"/>
      <c r="Y163" s="25"/>
      <c r="Z163" s="17" t="s">
        <v>101</v>
      </c>
      <c r="AA163" s="45"/>
      <c r="AB163" s="46">
        <v>4</v>
      </c>
      <c r="AC163" s="76">
        <v>7</v>
      </c>
      <c r="AD163" s="47">
        <f>SUM(AC163*AB163)</f>
        <v>28</v>
      </c>
      <c r="AE163" s="76">
        <v>7</v>
      </c>
      <c r="AF163" s="48">
        <f>SUM(AE163*AB163)</f>
        <v>28</v>
      </c>
      <c r="AG163" s="34"/>
      <c r="AH163" s="44">
        <f>SUM(AD163+AF163)</f>
        <v>56</v>
      </c>
      <c r="AI163" s="23"/>
      <c r="AJ163" s="13"/>
      <c r="AK163" s="13"/>
      <c r="AL163" s="13"/>
      <c r="AM163" s="13"/>
      <c r="AN163" s="13"/>
      <c r="AO163" s="13"/>
      <c r="AP163" s="13"/>
      <c r="AQ163" s="13"/>
      <c r="AR163" s="13"/>
      <c r="AS163" s="70"/>
      <c r="AY163" s="73"/>
    </row>
    <row r="164" spans="2:51" x14ac:dyDescent="0.2">
      <c r="B164" s="36"/>
      <c r="C164" s="25"/>
      <c r="D164" s="17" t="s">
        <v>102</v>
      </c>
      <c r="E164" s="20"/>
      <c r="F164" s="29">
        <v>2</v>
      </c>
      <c r="G164" s="76">
        <v>8.5</v>
      </c>
      <c r="H164" s="26">
        <f>SUM(G164*F164)</f>
        <v>17</v>
      </c>
      <c r="I164" s="76">
        <v>8.5</v>
      </c>
      <c r="J164" s="26">
        <f>SUM(I164*F164)</f>
        <v>17</v>
      </c>
      <c r="K164" s="37"/>
      <c r="L164" s="35">
        <f>SUM(H164+J164)</f>
        <v>34</v>
      </c>
      <c r="M164" s="13"/>
      <c r="N164" s="25"/>
      <c r="O164" s="17" t="s">
        <v>102</v>
      </c>
      <c r="P164" s="20"/>
      <c r="Q164" s="29">
        <v>2</v>
      </c>
      <c r="R164" s="76">
        <v>8</v>
      </c>
      <c r="S164" s="26">
        <f>SUM(R164*Q164)</f>
        <v>16</v>
      </c>
      <c r="T164" s="76">
        <v>8</v>
      </c>
      <c r="U164" s="26">
        <f>SUM(T164*Q164)</f>
        <v>16</v>
      </c>
      <c r="V164" s="37"/>
      <c r="W164" s="35">
        <f>SUM(S164+U164)</f>
        <v>32</v>
      </c>
      <c r="X164" s="23"/>
      <c r="Y164" s="25"/>
      <c r="Z164" s="17" t="s">
        <v>102</v>
      </c>
      <c r="AA164" s="20"/>
      <c r="AB164" s="29">
        <v>2</v>
      </c>
      <c r="AC164" s="76">
        <v>8.5</v>
      </c>
      <c r="AD164" s="26">
        <f>SUM(AC164*AB164)</f>
        <v>17</v>
      </c>
      <c r="AE164" s="76">
        <v>8.5</v>
      </c>
      <c r="AF164" s="26">
        <f>SUM(AE164*AB164)</f>
        <v>17</v>
      </c>
      <c r="AG164" s="37"/>
      <c r="AH164" s="35">
        <f>SUM(AD164+AF164)</f>
        <v>34</v>
      </c>
      <c r="AI164" s="23"/>
      <c r="AJ164" s="13"/>
      <c r="AK164" s="13"/>
      <c r="AL164" s="13"/>
      <c r="AM164" s="13"/>
      <c r="AN164" s="13"/>
      <c r="AO164" s="13"/>
      <c r="AP164" s="13"/>
      <c r="AQ164" s="13"/>
      <c r="AR164" s="13"/>
      <c r="AS164" s="70"/>
      <c r="AY164" s="73"/>
    </row>
    <row r="165" spans="2:51" x14ac:dyDescent="0.2">
      <c r="B165" s="36"/>
      <c r="C165" s="25"/>
      <c r="D165" s="17" t="s">
        <v>103</v>
      </c>
      <c r="E165" s="78"/>
      <c r="F165" s="29">
        <v>6</v>
      </c>
      <c r="G165" s="76">
        <v>9</v>
      </c>
      <c r="H165" s="26">
        <f>SUM(G165*F165)</f>
        <v>54</v>
      </c>
      <c r="I165" s="76">
        <v>9</v>
      </c>
      <c r="J165" s="26">
        <f>SUM(I165*F165)</f>
        <v>54</v>
      </c>
      <c r="K165" s="34"/>
      <c r="L165" s="35">
        <f>SUM(H165+J165)</f>
        <v>108</v>
      </c>
      <c r="M165" s="13"/>
      <c r="N165" s="25"/>
      <c r="O165" s="17" t="s">
        <v>103</v>
      </c>
      <c r="P165" s="78"/>
      <c r="Q165" s="29">
        <v>6</v>
      </c>
      <c r="R165" s="76">
        <v>9</v>
      </c>
      <c r="S165" s="26">
        <f>SUM(R165*Q165)</f>
        <v>54</v>
      </c>
      <c r="T165" s="76">
        <v>9</v>
      </c>
      <c r="U165" s="26">
        <f>SUM(T165*Q165)</f>
        <v>54</v>
      </c>
      <c r="V165" s="34"/>
      <c r="W165" s="35">
        <f>SUM(S165+U165)</f>
        <v>108</v>
      </c>
      <c r="X165" s="23"/>
      <c r="Y165" s="25"/>
      <c r="Z165" s="17" t="s">
        <v>103</v>
      </c>
      <c r="AA165" s="78"/>
      <c r="AB165" s="29">
        <v>6</v>
      </c>
      <c r="AC165" s="76">
        <v>9</v>
      </c>
      <c r="AD165" s="26">
        <f>SUM(AC165*AB165)</f>
        <v>54</v>
      </c>
      <c r="AE165" s="76">
        <v>9</v>
      </c>
      <c r="AF165" s="26">
        <f>SUM(AE165*AB165)</f>
        <v>54</v>
      </c>
      <c r="AG165" s="34"/>
      <c r="AH165" s="35">
        <f>SUM(AD165+AF165)</f>
        <v>108</v>
      </c>
      <c r="AI165" s="23"/>
      <c r="AJ165" s="13"/>
      <c r="AK165" s="13"/>
      <c r="AL165" s="13"/>
      <c r="AM165" s="13"/>
      <c r="AN165" s="13"/>
      <c r="AO165" s="13"/>
      <c r="AP165" s="13"/>
      <c r="AQ165" s="13"/>
      <c r="AR165" s="13"/>
      <c r="AS165" s="70"/>
      <c r="AY165" s="73"/>
    </row>
    <row r="166" spans="2:51" x14ac:dyDescent="0.2">
      <c r="B166" s="36"/>
      <c r="C166" s="25"/>
      <c r="D166" s="17" t="s">
        <v>104</v>
      </c>
      <c r="E166" s="78"/>
      <c r="F166" s="29">
        <v>4</v>
      </c>
      <c r="G166" s="76">
        <v>6.5</v>
      </c>
      <c r="H166" s="26">
        <f>SUM(G166*F166)</f>
        <v>26</v>
      </c>
      <c r="I166" s="76">
        <v>6.5</v>
      </c>
      <c r="J166" s="26">
        <f>SUM(I166*F166)</f>
        <v>26</v>
      </c>
      <c r="K166" s="34"/>
      <c r="L166" s="35">
        <f>SUM(H166+J166)</f>
        <v>52</v>
      </c>
      <c r="M166" s="13"/>
      <c r="N166" s="25"/>
      <c r="O166" s="17" t="s">
        <v>104</v>
      </c>
      <c r="P166" s="78"/>
      <c r="Q166" s="29">
        <v>4</v>
      </c>
      <c r="R166" s="76">
        <v>6.5</v>
      </c>
      <c r="S166" s="26">
        <f>SUM(R166*Q166)</f>
        <v>26</v>
      </c>
      <c r="T166" s="76">
        <v>6.5</v>
      </c>
      <c r="U166" s="26">
        <f>SUM(T166*Q166)</f>
        <v>26</v>
      </c>
      <c r="V166" s="34"/>
      <c r="W166" s="35">
        <f>SUM(S166+U166)</f>
        <v>52</v>
      </c>
      <c r="X166" s="23"/>
      <c r="Y166" s="25"/>
      <c r="Z166" s="17" t="s">
        <v>104</v>
      </c>
      <c r="AA166" s="78"/>
      <c r="AB166" s="29">
        <v>4</v>
      </c>
      <c r="AC166" s="76">
        <v>8.5</v>
      </c>
      <c r="AD166" s="26">
        <f>SUM(AC166*AB166)</f>
        <v>34</v>
      </c>
      <c r="AE166" s="76">
        <v>6.5</v>
      </c>
      <c r="AF166" s="26">
        <f>SUM(AE166*AB166)</f>
        <v>26</v>
      </c>
      <c r="AG166" s="34"/>
      <c r="AH166" s="35">
        <f>SUM(AD166+AF166)</f>
        <v>60</v>
      </c>
      <c r="AI166" s="23"/>
      <c r="AJ166" s="13"/>
      <c r="AK166" s="13"/>
      <c r="AL166" s="13"/>
      <c r="AM166" s="13"/>
      <c r="AN166" s="13"/>
      <c r="AO166" s="13"/>
      <c r="AP166" s="13"/>
      <c r="AQ166" s="13"/>
      <c r="AR166" s="13"/>
      <c r="AS166" s="70"/>
      <c r="AY166" s="73"/>
    </row>
    <row r="167" spans="2:51" x14ac:dyDescent="0.2">
      <c r="B167" s="36"/>
      <c r="C167" s="36"/>
      <c r="D167" s="13"/>
      <c r="E167" s="49"/>
      <c r="F167" s="22"/>
      <c r="G167" s="89"/>
      <c r="H167" s="23"/>
      <c r="I167" s="89"/>
      <c r="J167" s="23"/>
      <c r="K167" s="13"/>
      <c r="L167" s="24"/>
      <c r="M167" s="13"/>
      <c r="N167" s="36"/>
      <c r="O167" s="13"/>
      <c r="P167" s="49"/>
      <c r="Q167" s="22"/>
      <c r="R167" s="89"/>
      <c r="S167" s="23"/>
      <c r="T167" s="89"/>
      <c r="U167" s="23"/>
      <c r="V167" s="13"/>
      <c r="W167" s="24"/>
      <c r="X167" s="23"/>
      <c r="Y167" s="36"/>
      <c r="Z167" s="13"/>
      <c r="AA167" s="49"/>
      <c r="AB167" s="22"/>
      <c r="AC167" s="89"/>
      <c r="AD167" s="23"/>
      <c r="AE167" s="89"/>
      <c r="AF167" s="23"/>
      <c r="AG167" s="13"/>
      <c r="AH167" s="24"/>
      <c r="AI167" s="23"/>
      <c r="AJ167" s="13"/>
      <c r="AK167" s="13"/>
      <c r="AL167" s="13"/>
      <c r="AM167" s="13"/>
      <c r="AN167" s="13"/>
      <c r="AO167" s="13"/>
      <c r="AP167" s="13"/>
      <c r="AQ167" s="13"/>
      <c r="AR167" s="13"/>
      <c r="AS167" s="70"/>
      <c r="AY167" s="73"/>
    </row>
    <row r="168" spans="2:51" ht="13.5" thickBot="1" x14ac:dyDescent="0.25">
      <c r="B168" s="36"/>
      <c r="C168" s="36"/>
      <c r="D168" s="13"/>
      <c r="E168" s="49"/>
      <c r="F168" s="22"/>
      <c r="G168" s="107" t="s">
        <v>105</v>
      </c>
      <c r="H168" s="108">
        <f>SUM(H150:H166)</f>
        <v>773.5</v>
      </c>
      <c r="I168" s="107" t="s">
        <v>106</v>
      </c>
      <c r="J168" s="108">
        <f>SUM(J150:J166)</f>
        <v>751</v>
      </c>
      <c r="K168" s="13"/>
      <c r="L168" s="24"/>
      <c r="M168" s="13"/>
      <c r="N168" s="36"/>
      <c r="O168" s="13"/>
      <c r="P168" s="49"/>
      <c r="Q168" s="22"/>
      <c r="R168" s="107" t="s">
        <v>105</v>
      </c>
      <c r="S168" s="108">
        <f>SUM(S150:S166)</f>
        <v>722</v>
      </c>
      <c r="T168" s="107" t="s">
        <v>106</v>
      </c>
      <c r="U168" s="108">
        <f>SUM(U150:U166)</f>
        <v>735</v>
      </c>
      <c r="V168" s="13"/>
      <c r="W168" s="24"/>
      <c r="X168" s="23"/>
      <c r="Y168" s="36"/>
      <c r="Z168" s="13"/>
      <c r="AA168" s="49"/>
      <c r="AB168" s="22"/>
      <c r="AC168" s="107" t="s">
        <v>105</v>
      </c>
      <c r="AD168" s="108">
        <f>SUM(AD150:AD166)</f>
        <v>749.5</v>
      </c>
      <c r="AE168" s="107" t="s">
        <v>106</v>
      </c>
      <c r="AF168" s="108">
        <f>SUM(AF150:AF166)</f>
        <v>742</v>
      </c>
      <c r="AG168" s="13"/>
      <c r="AH168" s="24"/>
      <c r="AI168" s="23"/>
      <c r="AJ168" s="13"/>
      <c r="AK168" s="13"/>
      <c r="AL168" s="13"/>
      <c r="AM168" s="13"/>
      <c r="AN168" s="13"/>
      <c r="AO168" s="13"/>
      <c r="AP168" s="13"/>
      <c r="AQ168" s="13"/>
      <c r="AR168" s="13"/>
      <c r="AS168" s="70"/>
      <c r="AY168" s="73"/>
    </row>
    <row r="169" spans="2:51" ht="13.5" thickBot="1" x14ac:dyDescent="0.25">
      <c r="B169" s="36"/>
      <c r="C169" s="36"/>
      <c r="D169" s="13"/>
      <c r="E169" s="49"/>
      <c r="F169" s="22"/>
      <c r="G169" s="83"/>
      <c r="H169" s="84"/>
      <c r="I169" s="84"/>
      <c r="J169" s="85" t="s">
        <v>107</v>
      </c>
      <c r="K169" s="86"/>
      <c r="L169" s="87">
        <f>SUM(L150:L166)</f>
        <v>1524.5</v>
      </c>
      <c r="M169" s="13"/>
      <c r="N169" s="36"/>
      <c r="O169" s="13"/>
      <c r="P169" s="49"/>
      <c r="Q169" s="22"/>
      <c r="R169" s="83"/>
      <c r="S169" s="84"/>
      <c r="T169" s="84"/>
      <c r="U169" s="85" t="s">
        <v>107</v>
      </c>
      <c r="V169" s="86"/>
      <c r="W169" s="87">
        <f>SUM(W150:W166)</f>
        <v>1457</v>
      </c>
      <c r="X169" s="23"/>
      <c r="Y169" s="36"/>
      <c r="Z169" s="13"/>
      <c r="AA169" s="49"/>
      <c r="AB169" s="22"/>
      <c r="AC169" s="83"/>
      <c r="AD169" s="84"/>
      <c r="AE169" s="84"/>
      <c r="AF169" s="85" t="s">
        <v>107</v>
      </c>
      <c r="AG169" s="86"/>
      <c r="AH169" s="87">
        <f>SUM(AH150:AH166)</f>
        <v>1491.5</v>
      </c>
      <c r="AI169" s="23"/>
      <c r="AJ169" s="13"/>
      <c r="AK169" s="13"/>
      <c r="AL169" s="13"/>
      <c r="AM169" s="13"/>
      <c r="AN169" s="13"/>
      <c r="AO169" s="13"/>
      <c r="AP169" s="13"/>
      <c r="AQ169" s="13"/>
      <c r="AR169" s="13"/>
      <c r="AS169" s="70"/>
      <c r="AY169" s="73"/>
    </row>
    <row r="170" spans="2:51" x14ac:dyDescent="0.2">
      <c r="B170" s="36"/>
      <c r="C170" s="36"/>
      <c r="D170" s="100"/>
      <c r="E170" s="49"/>
      <c r="F170" s="22"/>
      <c r="G170" s="81"/>
      <c r="H170" s="82"/>
      <c r="I170" s="88"/>
      <c r="J170" s="88"/>
      <c r="K170" s="13"/>
      <c r="L170" s="24"/>
      <c r="M170" s="13"/>
      <c r="N170" s="36"/>
      <c r="O170" s="100"/>
      <c r="P170" s="49"/>
      <c r="Q170" s="22"/>
      <c r="R170" s="81"/>
      <c r="S170" s="82"/>
      <c r="T170" s="88"/>
      <c r="U170" s="88"/>
      <c r="V170" s="13"/>
      <c r="W170" s="24"/>
      <c r="X170" s="23"/>
      <c r="Y170" s="36"/>
      <c r="Z170" s="100"/>
      <c r="AA170" s="49"/>
      <c r="AB170" s="22"/>
      <c r="AC170" s="81"/>
      <c r="AD170" s="82"/>
      <c r="AE170" s="88"/>
      <c r="AF170" s="88"/>
      <c r="AG170" s="13"/>
      <c r="AH170" s="24"/>
      <c r="AI170" s="23"/>
      <c r="AJ170" s="13"/>
      <c r="AK170" s="13"/>
      <c r="AL170" s="13"/>
      <c r="AM170" s="13"/>
      <c r="AN170" s="13"/>
      <c r="AO170" s="13"/>
      <c r="AP170" s="13"/>
      <c r="AQ170" s="13"/>
      <c r="AR170" s="13"/>
      <c r="AS170" s="70"/>
      <c r="AY170" s="73"/>
    </row>
    <row r="171" spans="2:51" x14ac:dyDescent="0.2">
      <c r="B171" s="36"/>
      <c r="C171" s="36"/>
      <c r="D171" s="100"/>
      <c r="E171" s="89" t="s">
        <v>108</v>
      </c>
      <c r="F171" s="22"/>
      <c r="G171" s="90"/>
      <c r="H171" s="91">
        <f>IF(G171="Yes",-0.1,0)</f>
        <v>0</v>
      </c>
      <c r="I171" s="23"/>
      <c r="J171" s="23"/>
      <c r="K171" s="13"/>
      <c r="L171" s="24"/>
      <c r="M171" s="13"/>
      <c r="N171" s="36"/>
      <c r="O171" s="100"/>
      <c r="P171" s="89" t="s">
        <v>108</v>
      </c>
      <c r="Q171" s="22"/>
      <c r="R171" s="90"/>
      <c r="S171" s="91">
        <f>IF(R171="Yes",-0.1,0)</f>
        <v>0</v>
      </c>
      <c r="T171" s="23"/>
      <c r="U171" s="23"/>
      <c r="V171" s="13"/>
      <c r="W171" s="24"/>
      <c r="X171" s="23"/>
      <c r="Y171" s="36"/>
      <c r="Z171" s="100"/>
      <c r="AA171" s="89" t="s">
        <v>108</v>
      </c>
      <c r="AB171" s="22"/>
      <c r="AC171" s="90"/>
      <c r="AD171" s="91">
        <f>IF(AC171="Yes",-0.1,0)</f>
        <v>0</v>
      </c>
      <c r="AE171" s="23"/>
      <c r="AF171" s="23"/>
      <c r="AG171" s="13"/>
      <c r="AH171" s="24"/>
      <c r="AI171" s="23"/>
      <c r="AJ171" s="13"/>
      <c r="AK171" s="13"/>
      <c r="AL171" s="13"/>
      <c r="AM171" s="13"/>
      <c r="AN171" s="13"/>
      <c r="AO171" s="13"/>
      <c r="AP171" s="13"/>
      <c r="AQ171" s="13"/>
      <c r="AR171" s="13"/>
      <c r="AS171" s="70"/>
      <c r="AY171" s="73"/>
    </row>
    <row r="172" spans="2:51" x14ac:dyDescent="0.2">
      <c r="B172" s="36"/>
      <c r="C172" s="36"/>
      <c r="D172" s="100"/>
      <c r="E172" s="89" t="s">
        <v>109</v>
      </c>
      <c r="F172" s="92"/>
      <c r="G172" s="90"/>
      <c r="H172" s="91">
        <f>IF(G172="Yes",-0.03,0)</f>
        <v>0</v>
      </c>
      <c r="I172" s="23"/>
      <c r="J172" s="23"/>
      <c r="K172" s="13"/>
      <c r="L172" s="24"/>
      <c r="M172" s="13"/>
      <c r="N172" s="36"/>
      <c r="O172" s="100"/>
      <c r="P172" s="89" t="s">
        <v>109</v>
      </c>
      <c r="Q172" s="92"/>
      <c r="R172" s="90"/>
      <c r="S172" s="91">
        <f>IF(R172="Yes",-0.03,0)</f>
        <v>0</v>
      </c>
      <c r="T172" s="23"/>
      <c r="U172" s="23"/>
      <c r="V172" s="13"/>
      <c r="W172" s="24"/>
      <c r="X172" s="23"/>
      <c r="Y172" s="36"/>
      <c r="Z172" s="100"/>
      <c r="AA172" s="89" t="s">
        <v>109</v>
      </c>
      <c r="AB172" s="92"/>
      <c r="AC172" s="90"/>
      <c r="AD172" s="91">
        <f>IF(AC172="Yes",-0.03,0)</f>
        <v>0</v>
      </c>
      <c r="AE172" s="23"/>
      <c r="AF172" s="23"/>
      <c r="AG172" s="13"/>
      <c r="AH172" s="24"/>
      <c r="AI172" s="23"/>
      <c r="AJ172" s="13"/>
      <c r="AK172" s="13"/>
      <c r="AL172" s="13"/>
      <c r="AM172" s="13"/>
      <c r="AN172" s="13"/>
      <c r="AO172" s="13"/>
      <c r="AP172" s="13"/>
      <c r="AQ172" s="13"/>
      <c r="AR172" s="13"/>
      <c r="AS172" s="70"/>
      <c r="AY172" s="73"/>
    </row>
    <row r="173" spans="2:51" ht="13.5" thickBot="1" x14ac:dyDescent="0.25">
      <c r="B173" s="36"/>
      <c r="C173" s="36"/>
      <c r="D173" s="13"/>
      <c r="E173" s="89" t="s">
        <v>110</v>
      </c>
      <c r="F173" s="22"/>
      <c r="G173" s="90"/>
      <c r="H173" s="93">
        <f>IF(G173="Yes",-0.1,0)</f>
        <v>0</v>
      </c>
      <c r="I173" s="100"/>
      <c r="J173" s="100"/>
      <c r="K173" s="13"/>
      <c r="L173" s="24"/>
      <c r="M173" s="13"/>
      <c r="N173" s="36"/>
      <c r="O173" s="13"/>
      <c r="P173" s="89" t="s">
        <v>110</v>
      </c>
      <c r="Q173" s="22"/>
      <c r="R173" s="90"/>
      <c r="S173" s="93">
        <f>IF(R173="Yes",-0.1,0)</f>
        <v>0</v>
      </c>
      <c r="T173" s="100"/>
      <c r="U173" s="100"/>
      <c r="V173" s="13"/>
      <c r="W173" s="24"/>
      <c r="X173" s="23"/>
      <c r="Y173" s="36"/>
      <c r="Z173" s="13"/>
      <c r="AA173" s="89" t="s">
        <v>110</v>
      </c>
      <c r="AB173" s="22"/>
      <c r="AC173" s="90"/>
      <c r="AD173" s="93">
        <f>IF(AC173="Yes",-0.1,0)</f>
        <v>0</v>
      </c>
      <c r="AE173" s="100"/>
      <c r="AF173" s="100"/>
      <c r="AG173" s="13"/>
      <c r="AH173" s="24"/>
      <c r="AI173" s="23"/>
      <c r="AJ173" s="13"/>
      <c r="AK173" s="13"/>
      <c r="AL173" s="13"/>
      <c r="AM173" s="13"/>
      <c r="AN173" s="13"/>
      <c r="AO173" s="13"/>
      <c r="AP173" s="13"/>
      <c r="AQ173" s="13"/>
      <c r="AR173" s="13"/>
      <c r="AS173" s="70"/>
      <c r="AY173" s="73"/>
    </row>
    <row r="174" spans="2:51" ht="13.5" thickBot="1" x14ac:dyDescent="0.25">
      <c r="B174" s="36"/>
      <c r="C174" s="36"/>
      <c r="D174" s="13"/>
      <c r="E174" s="49"/>
      <c r="F174" s="22"/>
      <c r="G174" s="81"/>
      <c r="H174" s="94">
        <f>SUM(H171:H173)</f>
        <v>0</v>
      </c>
      <c r="I174" s="95"/>
      <c r="J174" s="96" t="s">
        <v>111</v>
      </c>
      <c r="K174" s="97"/>
      <c r="L174" s="87">
        <f>SUM(L169*H174)</f>
        <v>0</v>
      </c>
      <c r="M174" s="13"/>
      <c r="N174" s="36"/>
      <c r="O174" s="13"/>
      <c r="P174" s="49"/>
      <c r="Q174" s="22"/>
      <c r="R174" s="81"/>
      <c r="S174" s="94">
        <f>SUM(S171:S173)</f>
        <v>0</v>
      </c>
      <c r="T174" s="95"/>
      <c r="U174" s="96" t="s">
        <v>111</v>
      </c>
      <c r="V174" s="97"/>
      <c r="W174" s="87">
        <f>SUM(W169*S174)</f>
        <v>0</v>
      </c>
      <c r="X174" s="23"/>
      <c r="Y174" s="36"/>
      <c r="Z174" s="13"/>
      <c r="AA174" s="49"/>
      <c r="AB174" s="22"/>
      <c r="AC174" s="81"/>
      <c r="AD174" s="94">
        <f>SUM(AD171:AD173)</f>
        <v>0</v>
      </c>
      <c r="AE174" s="95"/>
      <c r="AF174" s="96" t="s">
        <v>111</v>
      </c>
      <c r="AG174" s="97"/>
      <c r="AH174" s="87">
        <f>SUM(AH169*AD174)</f>
        <v>0</v>
      </c>
      <c r="AI174" s="23"/>
      <c r="AJ174" s="13"/>
      <c r="AK174" s="13"/>
      <c r="AL174" s="13"/>
      <c r="AM174" s="13"/>
      <c r="AN174" s="13"/>
      <c r="AO174" s="13"/>
      <c r="AP174" s="13"/>
      <c r="AQ174" s="13"/>
      <c r="AR174" s="13"/>
      <c r="AS174" s="70"/>
      <c r="AY174" s="73"/>
    </row>
    <row r="175" spans="2:51" ht="13.5" thickBot="1" x14ac:dyDescent="0.25">
      <c r="B175" s="36"/>
      <c r="C175" s="36"/>
      <c r="D175" s="13"/>
      <c r="E175" s="13"/>
      <c r="F175" s="13"/>
      <c r="G175" s="13"/>
      <c r="H175" s="23"/>
      <c r="I175" s="13"/>
      <c r="J175" s="23"/>
      <c r="K175" s="13"/>
      <c r="L175" s="24"/>
      <c r="M175" s="13"/>
      <c r="N175" s="36"/>
      <c r="O175" s="13"/>
      <c r="P175" s="13"/>
      <c r="Q175" s="13"/>
      <c r="R175" s="13"/>
      <c r="S175" s="23"/>
      <c r="T175" s="13"/>
      <c r="U175" s="23"/>
      <c r="V175" s="13"/>
      <c r="W175" s="24"/>
      <c r="X175" s="23"/>
      <c r="Y175" s="36"/>
      <c r="Z175" s="13"/>
      <c r="AA175" s="13"/>
      <c r="AB175" s="13"/>
      <c r="AC175" s="13"/>
      <c r="AD175" s="23"/>
      <c r="AE175" s="13"/>
      <c r="AF175" s="23"/>
      <c r="AG175" s="13"/>
      <c r="AH175" s="24"/>
      <c r="AI175" s="23"/>
      <c r="AJ175" s="13"/>
      <c r="AK175" s="13"/>
      <c r="AL175" s="13"/>
      <c r="AM175" s="13"/>
      <c r="AN175" s="13"/>
      <c r="AO175" s="13"/>
      <c r="AP175" s="13"/>
      <c r="AQ175" s="13"/>
      <c r="AR175" s="13"/>
      <c r="AS175" s="70"/>
      <c r="AY175" s="73"/>
    </row>
    <row r="176" spans="2:51" ht="13.5" thickBot="1" x14ac:dyDescent="0.25">
      <c r="B176" s="36"/>
      <c r="C176" s="38"/>
      <c r="D176" s="39"/>
      <c r="E176" s="39"/>
      <c r="F176" s="39"/>
      <c r="G176" s="39"/>
      <c r="H176" s="98"/>
      <c r="I176" s="99"/>
      <c r="J176" s="85" t="s">
        <v>112</v>
      </c>
      <c r="K176" s="86"/>
      <c r="L176" s="87">
        <f>SUM(L169+L174)</f>
        <v>1524.5</v>
      </c>
      <c r="M176" s="13"/>
      <c r="N176" s="38"/>
      <c r="O176" s="39"/>
      <c r="P176" s="39"/>
      <c r="Q176" s="39"/>
      <c r="R176" s="39"/>
      <c r="S176" s="98"/>
      <c r="T176" s="99"/>
      <c r="U176" s="85" t="s">
        <v>112</v>
      </c>
      <c r="V176" s="86"/>
      <c r="W176" s="87">
        <f>SUM(W169+W174)</f>
        <v>1457</v>
      </c>
      <c r="X176" s="23"/>
      <c r="Y176" s="38"/>
      <c r="Z176" s="39"/>
      <c r="AA176" s="39"/>
      <c r="AB176" s="39"/>
      <c r="AC176" s="39"/>
      <c r="AD176" s="98"/>
      <c r="AE176" s="99"/>
      <c r="AF176" s="85" t="s">
        <v>112</v>
      </c>
      <c r="AG176" s="86"/>
      <c r="AH176" s="87">
        <f>SUM(AH169+AH174)</f>
        <v>1491.5</v>
      </c>
      <c r="AI176" s="23"/>
      <c r="AJ176" s="13"/>
      <c r="AK176" s="13"/>
      <c r="AL176" s="13"/>
      <c r="AM176" s="13"/>
      <c r="AN176" s="13"/>
      <c r="AO176" s="13"/>
      <c r="AP176" s="13"/>
      <c r="AQ176" s="13"/>
      <c r="AR176" s="13"/>
      <c r="AS176" s="70"/>
      <c r="AY176" s="73"/>
    </row>
    <row r="177" spans="2:53" ht="13.5" thickBot="1" x14ac:dyDescent="0.25">
      <c r="B177" s="38"/>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72"/>
    </row>
    <row r="178" spans="2:53" ht="13.5" thickBot="1" x14ac:dyDescent="0.25"/>
    <row r="179" spans="2:53" ht="18" customHeight="1" thickBot="1" x14ac:dyDescent="0.3">
      <c r="B179" s="65"/>
      <c r="C179" s="66"/>
      <c r="D179" s="66"/>
      <c r="E179" s="66"/>
      <c r="F179" s="67"/>
      <c r="G179" s="67"/>
      <c r="H179" s="67"/>
      <c r="I179" s="67"/>
      <c r="J179" s="67"/>
      <c r="K179" s="66"/>
      <c r="L179" s="66"/>
      <c r="M179" s="66"/>
      <c r="N179" s="66"/>
      <c r="O179" s="80"/>
      <c r="P179" s="80"/>
      <c r="Q179" s="68"/>
      <c r="R179" s="68"/>
      <c r="S179" s="68"/>
      <c r="T179" s="68"/>
      <c r="U179" s="68"/>
      <c r="V179" s="66"/>
      <c r="W179" s="66"/>
      <c r="X179" s="66"/>
      <c r="Y179" s="66"/>
      <c r="Z179" s="80"/>
      <c r="AA179" s="80"/>
      <c r="AB179" s="68"/>
      <c r="AC179" s="68"/>
      <c r="AD179" s="68"/>
      <c r="AE179" s="68"/>
      <c r="AF179" s="68"/>
      <c r="AG179" s="66"/>
      <c r="AH179" s="66"/>
      <c r="AI179" s="66"/>
      <c r="AJ179" s="66"/>
      <c r="AK179" s="66"/>
      <c r="AL179" s="66"/>
      <c r="AM179" s="66"/>
      <c r="AN179" s="66"/>
      <c r="AO179" s="66"/>
      <c r="AP179" s="66"/>
      <c r="AQ179" s="66"/>
      <c r="AR179" s="66"/>
      <c r="AS179" s="69"/>
      <c r="AY179" s="73"/>
    </row>
    <row r="180" spans="2:53" ht="18" customHeight="1" thickBot="1" x14ac:dyDescent="0.3">
      <c r="B180" s="36"/>
      <c r="C180" s="264" t="s">
        <v>77</v>
      </c>
      <c r="D180" s="265"/>
      <c r="E180" s="266" t="str">
        <f>'CompetitorList &amp; ResultsSummary'!D24</f>
        <v>Geoff Brown</v>
      </c>
      <c r="F180" s="266"/>
      <c r="G180" s="266"/>
      <c r="H180" s="266"/>
      <c r="I180" s="266"/>
      <c r="J180" s="266"/>
      <c r="K180" s="265" t="s">
        <v>78</v>
      </c>
      <c r="L180" s="265"/>
      <c r="M180" s="266" t="str">
        <f>'CompetitorList &amp; ResultsSummary'!F24</f>
        <v>Tiger Cat</v>
      </c>
      <c r="N180" s="266"/>
      <c r="O180" s="266"/>
      <c r="P180" s="266"/>
      <c r="Q180" s="266"/>
      <c r="R180" s="266"/>
      <c r="S180" s="266"/>
      <c r="T180" s="113"/>
      <c r="U180" s="113"/>
      <c r="V180" s="97"/>
      <c r="W180" s="97"/>
      <c r="X180" s="97"/>
      <c r="Y180" s="97"/>
      <c r="Z180" s="97"/>
      <c r="AA180" s="97"/>
      <c r="AB180" s="97"/>
      <c r="AC180" s="97"/>
      <c r="AD180" s="97"/>
      <c r="AE180" s="113"/>
      <c r="AF180" s="113"/>
      <c r="AG180" s="97"/>
      <c r="AH180" s="97"/>
      <c r="AI180" s="97"/>
      <c r="AJ180" s="97"/>
      <c r="AK180" s="267"/>
      <c r="AL180" s="267"/>
      <c r="AM180" s="267"/>
      <c r="AN180" s="267"/>
      <c r="AO180" s="267"/>
      <c r="AP180" s="267"/>
      <c r="AQ180" s="267"/>
      <c r="AR180" s="268"/>
      <c r="AS180" s="70"/>
      <c r="AY180" s="73"/>
    </row>
    <row r="181" spans="2:53" ht="18" customHeight="1" thickBot="1" x14ac:dyDescent="0.25">
      <c r="B181" s="36"/>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70"/>
      <c r="AY181" s="73"/>
    </row>
    <row r="182" spans="2:53" ht="16.5" thickBot="1" x14ac:dyDescent="0.3">
      <c r="B182" s="36"/>
      <c r="C182" s="252" t="str">
        <f>E180</f>
        <v>Geoff Brown</v>
      </c>
      <c r="D182" s="253"/>
      <c r="E182" s="253"/>
      <c r="F182" s="253"/>
      <c r="G182" s="253" t="s">
        <v>16</v>
      </c>
      <c r="H182" s="253"/>
      <c r="I182" s="253"/>
      <c r="J182" s="253"/>
      <c r="K182" s="253"/>
      <c r="L182" s="254"/>
      <c r="M182" s="71"/>
      <c r="N182" s="252" t="str">
        <f>E180</f>
        <v>Geoff Brown</v>
      </c>
      <c r="O182" s="253"/>
      <c r="P182" s="253"/>
      <c r="Q182" s="253"/>
      <c r="R182" s="253" t="s">
        <v>20</v>
      </c>
      <c r="S182" s="253"/>
      <c r="T182" s="253"/>
      <c r="U182" s="253"/>
      <c r="V182" s="253"/>
      <c r="W182" s="254"/>
      <c r="X182" s="71"/>
      <c r="Y182" s="252" t="str">
        <f>C182</f>
        <v>Geoff Brown</v>
      </c>
      <c r="Z182" s="253"/>
      <c r="AA182" s="253"/>
      <c r="AB182" s="253"/>
      <c r="AC182" s="253" t="s">
        <v>21</v>
      </c>
      <c r="AD182" s="253"/>
      <c r="AE182" s="253"/>
      <c r="AF182" s="253"/>
      <c r="AG182" s="253"/>
      <c r="AH182" s="254"/>
      <c r="AI182" s="71"/>
      <c r="AJ182" s="71"/>
      <c r="AK182" s="256" t="str">
        <f>E180</f>
        <v>Geoff Brown</v>
      </c>
      <c r="AL182" s="257"/>
      <c r="AM182" s="257"/>
      <c r="AN182" s="80"/>
      <c r="AO182" s="80"/>
      <c r="AP182" s="258" t="s">
        <v>79</v>
      </c>
      <c r="AQ182" s="259"/>
      <c r="AR182" s="260"/>
      <c r="AS182" s="70"/>
      <c r="AY182" s="73"/>
    </row>
    <row r="183" spans="2:53" x14ac:dyDescent="0.2">
      <c r="B183" s="36"/>
      <c r="C183" s="255"/>
      <c r="D183" s="251"/>
      <c r="E183" s="251"/>
      <c r="F183" s="251"/>
      <c r="G183" s="251" t="s">
        <v>80</v>
      </c>
      <c r="H183" s="251"/>
      <c r="I183" s="251" t="s">
        <v>81</v>
      </c>
      <c r="J183" s="251"/>
      <c r="K183" s="104"/>
      <c r="L183" s="8" t="s">
        <v>11</v>
      </c>
      <c r="M183" s="49"/>
      <c r="N183" s="255"/>
      <c r="O183" s="251"/>
      <c r="P183" s="251"/>
      <c r="Q183" s="251"/>
      <c r="R183" s="251" t="s">
        <v>80</v>
      </c>
      <c r="S183" s="251"/>
      <c r="T183" s="251" t="s">
        <v>81</v>
      </c>
      <c r="U183" s="251"/>
      <c r="V183" s="104"/>
      <c r="W183" s="8" t="s">
        <v>11</v>
      </c>
      <c r="X183" s="49"/>
      <c r="Y183" s="255"/>
      <c r="Z183" s="251"/>
      <c r="AA183" s="251"/>
      <c r="AB183" s="251"/>
      <c r="AC183" s="251" t="s">
        <v>80</v>
      </c>
      <c r="AD183" s="251"/>
      <c r="AE183" s="251" t="s">
        <v>81</v>
      </c>
      <c r="AF183" s="251"/>
      <c r="AG183" s="104"/>
      <c r="AH183" s="8" t="s">
        <v>11</v>
      </c>
      <c r="AI183" s="49"/>
      <c r="AJ183" s="49"/>
      <c r="AK183" s="261"/>
      <c r="AL183" s="262"/>
      <c r="AM183" s="262"/>
      <c r="AN183" s="262"/>
      <c r="AO183" s="262"/>
      <c r="AP183" s="262"/>
      <c r="AQ183" s="262"/>
      <c r="AR183" s="263"/>
      <c r="AS183" s="70"/>
      <c r="AY183" s="73"/>
    </row>
    <row r="184" spans="2:53" x14ac:dyDescent="0.2">
      <c r="B184" s="36"/>
      <c r="C184" s="36"/>
      <c r="D184" s="247" t="s">
        <v>82</v>
      </c>
      <c r="E184" s="248"/>
      <c r="F184" s="9" t="s">
        <v>83</v>
      </c>
      <c r="G184" s="104" t="s">
        <v>84</v>
      </c>
      <c r="H184" s="104" t="s">
        <v>26</v>
      </c>
      <c r="I184" s="104" t="s">
        <v>84</v>
      </c>
      <c r="J184" s="104" t="s">
        <v>26</v>
      </c>
      <c r="K184" s="10"/>
      <c r="L184" s="8" t="s">
        <v>26</v>
      </c>
      <c r="M184" s="49"/>
      <c r="N184" s="36"/>
      <c r="O184" s="247" t="s">
        <v>82</v>
      </c>
      <c r="P184" s="248"/>
      <c r="Q184" s="9" t="s">
        <v>83</v>
      </c>
      <c r="R184" s="104" t="s">
        <v>84</v>
      </c>
      <c r="S184" s="104" t="s">
        <v>26</v>
      </c>
      <c r="T184" s="104" t="s">
        <v>84</v>
      </c>
      <c r="U184" s="104" t="s">
        <v>26</v>
      </c>
      <c r="V184" s="10"/>
      <c r="W184" s="8" t="s">
        <v>26</v>
      </c>
      <c r="X184" s="49"/>
      <c r="Y184" s="36"/>
      <c r="Z184" s="247" t="s">
        <v>82</v>
      </c>
      <c r="AA184" s="248"/>
      <c r="AB184" s="9" t="s">
        <v>83</v>
      </c>
      <c r="AC184" s="104" t="s">
        <v>84</v>
      </c>
      <c r="AD184" s="104" t="s">
        <v>26</v>
      </c>
      <c r="AE184" s="104" t="s">
        <v>84</v>
      </c>
      <c r="AF184" s="104" t="s">
        <v>26</v>
      </c>
      <c r="AG184" s="10"/>
      <c r="AH184" s="8" t="s">
        <v>26</v>
      </c>
      <c r="AI184" s="49"/>
      <c r="AJ184" s="49"/>
      <c r="AK184" s="11"/>
      <c r="AL184" s="12" t="s">
        <v>16</v>
      </c>
      <c r="AM184" s="12" t="s">
        <v>20</v>
      </c>
      <c r="AN184" s="12" t="s">
        <v>21</v>
      </c>
      <c r="AO184" s="49"/>
      <c r="AP184" s="13"/>
      <c r="AQ184" s="179" t="s">
        <v>85</v>
      </c>
      <c r="AR184" s="180">
        <f>AL185+AM185+AN185-AN187</f>
        <v>3299</v>
      </c>
      <c r="AS184" s="70"/>
      <c r="AU184" s="102"/>
      <c r="AV184" s="102"/>
      <c r="AW184" s="102"/>
      <c r="AX184" s="102"/>
      <c r="AY184" s="102"/>
      <c r="AZ184" s="102"/>
      <c r="BA184" s="102"/>
    </row>
    <row r="185" spans="2:53" x14ac:dyDescent="0.2">
      <c r="B185" s="36"/>
      <c r="C185" s="16">
        <v>1</v>
      </c>
      <c r="D185" s="17" t="s">
        <v>86</v>
      </c>
      <c r="E185" s="106"/>
      <c r="F185" s="18">
        <v>11</v>
      </c>
      <c r="G185" s="76">
        <v>8</v>
      </c>
      <c r="H185" s="19">
        <f>SUM(G185*F185)</f>
        <v>88</v>
      </c>
      <c r="I185" s="76">
        <v>7</v>
      </c>
      <c r="J185" s="19">
        <f>SUM(I185*F185)</f>
        <v>77</v>
      </c>
      <c r="K185" s="20"/>
      <c r="L185" s="21">
        <f>SUM(H185+J185)</f>
        <v>165</v>
      </c>
      <c r="M185" s="13"/>
      <c r="N185" s="16">
        <v>1</v>
      </c>
      <c r="O185" s="17" t="s">
        <v>86</v>
      </c>
      <c r="P185" s="106"/>
      <c r="Q185" s="18">
        <v>11</v>
      </c>
      <c r="R185" s="76">
        <v>9</v>
      </c>
      <c r="S185" s="19">
        <f>SUM(R185*Q185)</f>
        <v>99</v>
      </c>
      <c r="T185" s="76">
        <v>9</v>
      </c>
      <c r="U185" s="19">
        <f>SUM(T185*Q185)</f>
        <v>99</v>
      </c>
      <c r="V185" s="20"/>
      <c r="W185" s="21">
        <f>SUM(S185+U185)</f>
        <v>198</v>
      </c>
      <c r="X185" s="176"/>
      <c r="Y185" s="16">
        <v>1</v>
      </c>
      <c r="Z185" s="17" t="s">
        <v>86</v>
      </c>
      <c r="AA185" s="106"/>
      <c r="AB185" s="18">
        <v>11</v>
      </c>
      <c r="AC185" s="76">
        <v>8.5</v>
      </c>
      <c r="AD185" s="19">
        <f>SUM(AC185*AB185)</f>
        <v>93.5</v>
      </c>
      <c r="AE185" s="76">
        <v>8.5</v>
      </c>
      <c r="AF185" s="19">
        <f>SUM(AE185*AB185)</f>
        <v>93.5</v>
      </c>
      <c r="AG185" s="20"/>
      <c r="AH185" s="21">
        <f>SUM(AD185+AF185)</f>
        <v>187</v>
      </c>
      <c r="AI185" s="176"/>
      <c r="AJ185" s="13"/>
      <c r="AK185" s="25"/>
      <c r="AL185" s="179">
        <f>SUM(L211)</f>
        <v>1516.5</v>
      </c>
      <c r="AM185" s="179">
        <f>SUM(W211)</f>
        <v>1596</v>
      </c>
      <c r="AN185" s="179">
        <f>SUM(AH211)</f>
        <v>1703</v>
      </c>
      <c r="AO185" s="23"/>
      <c r="AP185" s="13"/>
      <c r="AQ185" s="100"/>
      <c r="AR185" s="15"/>
      <c r="AS185" s="70"/>
      <c r="AY185" s="73"/>
    </row>
    <row r="186" spans="2:53" x14ac:dyDescent="0.2">
      <c r="B186" s="36"/>
      <c r="C186" s="27">
        <v>2</v>
      </c>
      <c r="D186" s="77" t="s">
        <v>87</v>
      </c>
      <c r="E186" s="28" t="s">
        <v>124</v>
      </c>
      <c r="F186" s="29">
        <v>7</v>
      </c>
      <c r="G186" s="76">
        <v>7.5</v>
      </c>
      <c r="H186" s="26">
        <f>SUM(G186*F186)</f>
        <v>52.5</v>
      </c>
      <c r="I186" s="76">
        <v>8.5</v>
      </c>
      <c r="J186" s="30">
        <f>SUM(I186*F186)</f>
        <v>59.5</v>
      </c>
      <c r="K186" s="31"/>
      <c r="L186" s="32">
        <f>SUM(H186+J186)</f>
        <v>112</v>
      </c>
      <c r="M186" s="13"/>
      <c r="N186" s="27">
        <v>2</v>
      </c>
      <c r="O186" s="77" t="s">
        <v>87</v>
      </c>
      <c r="P186" s="28" t="s">
        <v>124</v>
      </c>
      <c r="Q186" s="29">
        <v>7</v>
      </c>
      <c r="R186" s="76">
        <v>8</v>
      </c>
      <c r="S186" s="26">
        <f>SUM(R186*Q186)</f>
        <v>56</v>
      </c>
      <c r="T186" s="76">
        <v>8.5</v>
      </c>
      <c r="U186" s="30">
        <f>SUM(T186*Q186)</f>
        <v>59.5</v>
      </c>
      <c r="V186" s="31"/>
      <c r="W186" s="32">
        <f>SUM(S186+U186)</f>
        <v>115.5</v>
      </c>
      <c r="X186" s="23"/>
      <c r="Y186" s="27">
        <v>2</v>
      </c>
      <c r="Z186" s="77" t="s">
        <v>87</v>
      </c>
      <c r="AA186" s="28" t="s">
        <v>124</v>
      </c>
      <c r="AB186" s="29">
        <v>7</v>
      </c>
      <c r="AC186" s="76">
        <v>8</v>
      </c>
      <c r="AD186" s="26">
        <f>SUM(AC186*AB186)</f>
        <v>56</v>
      </c>
      <c r="AE186" s="76">
        <v>9.5</v>
      </c>
      <c r="AF186" s="30">
        <f>SUM(AE186*AB186)</f>
        <v>66.5</v>
      </c>
      <c r="AG186" s="31"/>
      <c r="AH186" s="32">
        <f>SUM(AD186+AF186)</f>
        <v>122.5</v>
      </c>
      <c r="AI186" s="23"/>
      <c r="AJ186" s="13"/>
      <c r="AK186" s="36"/>
      <c r="AL186" s="23"/>
      <c r="AM186" s="23"/>
      <c r="AN186" s="23"/>
      <c r="AO186" s="23"/>
      <c r="AP186" s="13"/>
      <c r="AQ186" s="14"/>
      <c r="AR186" s="15"/>
      <c r="AS186" s="70"/>
      <c r="AY186" s="73"/>
    </row>
    <row r="187" spans="2:53" x14ac:dyDescent="0.2">
      <c r="B187" s="36"/>
      <c r="C187" s="25">
        <v>3</v>
      </c>
      <c r="D187" s="17" t="s">
        <v>88</v>
      </c>
      <c r="E187" s="28" t="s">
        <v>123</v>
      </c>
      <c r="F187" s="29">
        <v>7</v>
      </c>
      <c r="G187" s="76">
        <v>6</v>
      </c>
      <c r="H187" s="26">
        <f>SUM(G187*F187)</f>
        <v>42</v>
      </c>
      <c r="I187" s="76">
        <v>6</v>
      </c>
      <c r="J187" s="26">
        <f>SUM(I187*F187)</f>
        <v>42</v>
      </c>
      <c r="K187" s="34"/>
      <c r="L187" s="35">
        <f>SUM(H187+J187)</f>
        <v>84</v>
      </c>
      <c r="M187" s="13"/>
      <c r="N187" s="25">
        <v>3</v>
      </c>
      <c r="O187" s="17" t="s">
        <v>88</v>
      </c>
      <c r="P187" s="28" t="s">
        <v>123</v>
      </c>
      <c r="Q187" s="29">
        <v>7</v>
      </c>
      <c r="R187" s="76">
        <v>4</v>
      </c>
      <c r="S187" s="26">
        <f>SUM(R187*Q187)</f>
        <v>28</v>
      </c>
      <c r="T187" s="76">
        <v>5</v>
      </c>
      <c r="U187" s="26">
        <f>SUM(T187*Q187)</f>
        <v>35</v>
      </c>
      <c r="V187" s="34"/>
      <c r="W187" s="35">
        <f>SUM(S187+U187)</f>
        <v>63</v>
      </c>
      <c r="X187" s="23"/>
      <c r="Y187" s="25">
        <v>3</v>
      </c>
      <c r="Z187" s="17" t="s">
        <v>88</v>
      </c>
      <c r="AA187" s="28" t="s">
        <v>123</v>
      </c>
      <c r="AB187" s="29">
        <v>7</v>
      </c>
      <c r="AC187" s="76">
        <v>8</v>
      </c>
      <c r="AD187" s="26">
        <f>SUM(AC187*AB187)</f>
        <v>56</v>
      </c>
      <c r="AE187" s="76">
        <v>9</v>
      </c>
      <c r="AF187" s="26">
        <f>SUM(AE187*AB187)</f>
        <v>63</v>
      </c>
      <c r="AG187" s="34"/>
      <c r="AH187" s="35">
        <f>SUM(AD187+AF187)</f>
        <v>119</v>
      </c>
      <c r="AI187" s="23"/>
      <c r="AJ187" s="13"/>
      <c r="AK187" s="16" t="s">
        <v>89</v>
      </c>
      <c r="AL187" s="178">
        <f>MAX(AL185:AN185)</f>
        <v>1703</v>
      </c>
      <c r="AM187" s="34" t="s">
        <v>90</v>
      </c>
      <c r="AN187" s="179">
        <f>MIN(AL185:AN185)</f>
        <v>1516.5</v>
      </c>
      <c r="AO187" s="23"/>
      <c r="AP187" s="13"/>
      <c r="AQ187" s="14"/>
      <c r="AR187" s="15"/>
      <c r="AS187" s="70"/>
      <c r="AY187" s="73"/>
    </row>
    <row r="188" spans="2:53" x14ac:dyDescent="0.2">
      <c r="B188" s="36"/>
      <c r="C188" s="27">
        <v>4</v>
      </c>
      <c r="D188" s="77" t="s">
        <v>91</v>
      </c>
      <c r="E188" s="28" t="s">
        <v>119</v>
      </c>
      <c r="F188" s="29">
        <v>7</v>
      </c>
      <c r="G188" s="76">
        <v>7.5</v>
      </c>
      <c r="H188" s="26">
        <f t="shared" ref="H188:H193" si="45">SUM(G188*F188)</f>
        <v>52.5</v>
      </c>
      <c r="I188" s="76">
        <v>8</v>
      </c>
      <c r="J188" s="26">
        <f t="shared" ref="J188:J193" si="46">SUM(I188*F188)</f>
        <v>56</v>
      </c>
      <c r="K188" s="37"/>
      <c r="L188" s="35">
        <f t="shared" ref="L188:L193" si="47">SUM(H188+J188)</f>
        <v>108.5</v>
      </c>
      <c r="M188" s="13"/>
      <c r="N188" s="27">
        <v>4</v>
      </c>
      <c r="O188" s="77" t="s">
        <v>91</v>
      </c>
      <c r="P188" s="28" t="s">
        <v>119</v>
      </c>
      <c r="Q188" s="29">
        <v>7</v>
      </c>
      <c r="R188" s="76">
        <v>7.5</v>
      </c>
      <c r="S188" s="26">
        <f t="shared" ref="S188:S193" si="48">SUM(R188*Q188)</f>
        <v>52.5</v>
      </c>
      <c r="T188" s="76">
        <v>9</v>
      </c>
      <c r="U188" s="26">
        <f t="shared" ref="U188:U193" si="49">SUM(T188*Q188)</f>
        <v>63</v>
      </c>
      <c r="V188" s="37"/>
      <c r="W188" s="35">
        <f t="shared" ref="W188:W193" si="50">SUM(S188+U188)</f>
        <v>115.5</v>
      </c>
      <c r="X188" s="23"/>
      <c r="Y188" s="27">
        <v>4</v>
      </c>
      <c r="Z188" s="77" t="s">
        <v>91</v>
      </c>
      <c r="AA188" s="28" t="s">
        <v>119</v>
      </c>
      <c r="AB188" s="29">
        <v>7</v>
      </c>
      <c r="AC188" s="76">
        <v>9</v>
      </c>
      <c r="AD188" s="26">
        <f t="shared" ref="AD188:AD193" si="51">SUM(AC188*AB188)</f>
        <v>63</v>
      </c>
      <c r="AE188" s="76">
        <v>9</v>
      </c>
      <c r="AF188" s="26">
        <f t="shared" ref="AF188:AF193" si="52">SUM(AE188*AB188)</f>
        <v>63</v>
      </c>
      <c r="AG188" s="37"/>
      <c r="AH188" s="35">
        <f t="shared" ref="AH188:AH193" si="53">SUM(AD188+AF188)</f>
        <v>126</v>
      </c>
      <c r="AI188" s="23"/>
      <c r="AJ188" s="13"/>
      <c r="AK188" s="177"/>
      <c r="AL188" s="100"/>
      <c r="AM188" s="13"/>
      <c r="AN188" s="13"/>
      <c r="AO188" s="13"/>
      <c r="AP188" s="13"/>
      <c r="AQ188" s="14"/>
      <c r="AR188" s="15"/>
      <c r="AS188" s="70"/>
      <c r="AY188" s="73"/>
    </row>
    <row r="189" spans="2:53" x14ac:dyDescent="0.2">
      <c r="B189" s="36"/>
      <c r="C189" s="27">
        <v>5</v>
      </c>
      <c r="D189" s="77" t="s">
        <v>93</v>
      </c>
      <c r="E189" s="28" t="s">
        <v>133</v>
      </c>
      <c r="F189" s="29">
        <v>7</v>
      </c>
      <c r="G189" s="76">
        <v>3</v>
      </c>
      <c r="H189" s="26">
        <f t="shared" si="45"/>
        <v>21</v>
      </c>
      <c r="I189" s="76">
        <v>2</v>
      </c>
      <c r="J189" s="26">
        <f t="shared" si="46"/>
        <v>14</v>
      </c>
      <c r="K189" s="37"/>
      <c r="L189" s="35">
        <f t="shared" si="47"/>
        <v>35</v>
      </c>
      <c r="M189" s="13"/>
      <c r="N189" s="27">
        <v>5</v>
      </c>
      <c r="O189" s="77" t="s">
        <v>93</v>
      </c>
      <c r="P189" s="28" t="s">
        <v>133</v>
      </c>
      <c r="Q189" s="29">
        <v>7</v>
      </c>
      <c r="R189" s="76">
        <v>5</v>
      </c>
      <c r="S189" s="26">
        <f t="shared" si="48"/>
        <v>35</v>
      </c>
      <c r="T189" s="76">
        <v>6</v>
      </c>
      <c r="U189" s="26">
        <f t="shared" si="49"/>
        <v>42</v>
      </c>
      <c r="V189" s="37"/>
      <c r="W189" s="35">
        <f t="shared" si="50"/>
        <v>77</v>
      </c>
      <c r="X189" s="23"/>
      <c r="Y189" s="27">
        <v>5</v>
      </c>
      <c r="Z189" s="77" t="s">
        <v>93</v>
      </c>
      <c r="AA189" s="28" t="s">
        <v>133</v>
      </c>
      <c r="AB189" s="29">
        <v>7</v>
      </c>
      <c r="AC189" s="76">
        <v>8</v>
      </c>
      <c r="AD189" s="26">
        <f t="shared" si="51"/>
        <v>56</v>
      </c>
      <c r="AE189" s="76">
        <v>8</v>
      </c>
      <c r="AF189" s="26">
        <f t="shared" si="52"/>
        <v>56</v>
      </c>
      <c r="AG189" s="37"/>
      <c r="AH189" s="35">
        <f t="shared" si="53"/>
        <v>112</v>
      </c>
      <c r="AI189" s="23"/>
      <c r="AJ189" s="13"/>
      <c r="AK189" s="177"/>
      <c r="AL189" s="100"/>
      <c r="AM189" s="13"/>
      <c r="AN189" s="13"/>
      <c r="AO189" s="13"/>
      <c r="AP189" s="13"/>
      <c r="AQ189" s="14"/>
      <c r="AR189" s="15"/>
      <c r="AS189" s="70"/>
      <c r="AY189" s="73"/>
    </row>
    <row r="190" spans="2:53" x14ac:dyDescent="0.2">
      <c r="B190" s="36"/>
      <c r="C190" s="27">
        <v>6</v>
      </c>
      <c r="D190" s="17" t="s">
        <v>94</v>
      </c>
      <c r="E190" s="28" t="s">
        <v>131</v>
      </c>
      <c r="F190" s="29">
        <v>7</v>
      </c>
      <c r="G190" s="76">
        <v>8</v>
      </c>
      <c r="H190" s="26">
        <f t="shared" si="45"/>
        <v>56</v>
      </c>
      <c r="I190" s="76">
        <v>7.5</v>
      </c>
      <c r="J190" s="26">
        <f t="shared" si="46"/>
        <v>52.5</v>
      </c>
      <c r="K190" s="37"/>
      <c r="L190" s="35">
        <f t="shared" si="47"/>
        <v>108.5</v>
      </c>
      <c r="M190" s="13"/>
      <c r="N190" s="27">
        <v>6</v>
      </c>
      <c r="O190" s="17" t="s">
        <v>94</v>
      </c>
      <c r="P190" s="28" t="s">
        <v>131</v>
      </c>
      <c r="Q190" s="29">
        <v>7</v>
      </c>
      <c r="R190" s="76">
        <v>8.5</v>
      </c>
      <c r="S190" s="26">
        <f t="shared" si="48"/>
        <v>59.5</v>
      </c>
      <c r="T190" s="76">
        <v>8.5</v>
      </c>
      <c r="U190" s="26">
        <f t="shared" si="49"/>
        <v>59.5</v>
      </c>
      <c r="V190" s="37"/>
      <c r="W190" s="35">
        <f t="shared" si="50"/>
        <v>119</v>
      </c>
      <c r="X190" s="23"/>
      <c r="Y190" s="27">
        <v>6</v>
      </c>
      <c r="Z190" s="17" t="s">
        <v>94</v>
      </c>
      <c r="AA190" s="28" t="s">
        <v>131</v>
      </c>
      <c r="AB190" s="29">
        <v>7</v>
      </c>
      <c r="AC190" s="76">
        <v>8</v>
      </c>
      <c r="AD190" s="26">
        <f t="shared" si="51"/>
        <v>56</v>
      </c>
      <c r="AE190" s="76">
        <v>9</v>
      </c>
      <c r="AF190" s="26">
        <f t="shared" si="52"/>
        <v>63</v>
      </c>
      <c r="AG190" s="37"/>
      <c r="AH190" s="35">
        <f t="shared" si="53"/>
        <v>119</v>
      </c>
      <c r="AI190" s="23"/>
      <c r="AJ190" s="13"/>
      <c r="AK190" s="36"/>
      <c r="AL190" s="13"/>
      <c r="AM190" s="13"/>
      <c r="AN190" s="13"/>
      <c r="AO190" s="13"/>
      <c r="AP190" s="13"/>
      <c r="AQ190" s="14"/>
      <c r="AR190" s="15"/>
      <c r="AS190" s="70"/>
      <c r="AY190" s="73"/>
    </row>
    <row r="191" spans="2:53" ht="13.5" thickBot="1" x14ac:dyDescent="0.25">
      <c r="B191" s="36"/>
      <c r="C191" s="27">
        <v>7</v>
      </c>
      <c r="D191" s="77" t="s">
        <v>95</v>
      </c>
      <c r="E191" s="28" t="s">
        <v>121</v>
      </c>
      <c r="F191" s="29">
        <v>7</v>
      </c>
      <c r="G191" s="76">
        <v>8</v>
      </c>
      <c r="H191" s="26">
        <f t="shared" si="45"/>
        <v>56</v>
      </c>
      <c r="I191" s="76">
        <v>8</v>
      </c>
      <c r="J191" s="26">
        <f t="shared" si="46"/>
        <v>56</v>
      </c>
      <c r="K191" s="37"/>
      <c r="L191" s="35">
        <f t="shared" si="47"/>
        <v>112</v>
      </c>
      <c r="M191" s="13"/>
      <c r="N191" s="27">
        <v>7</v>
      </c>
      <c r="O191" s="77" t="s">
        <v>95</v>
      </c>
      <c r="P191" s="28" t="s">
        <v>121</v>
      </c>
      <c r="Q191" s="29">
        <v>7</v>
      </c>
      <c r="R191" s="76">
        <v>8</v>
      </c>
      <c r="S191" s="26">
        <f t="shared" si="48"/>
        <v>56</v>
      </c>
      <c r="T191" s="76">
        <v>8.5</v>
      </c>
      <c r="U191" s="26">
        <f t="shared" si="49"/>
        <v>59.5</v>
      </c>
      <c r="V191" s="37"/>
      <c r="W191" s="35">
        <f t="shared" si="50"/>
        <v>115.5</v>
      </c>
      <c r="X191" s="23"/>
      <c r="Y191" s="27">
        <v>7</v>
      </c>
      <c r="Z191" s="77" t="s">
        <v>95</v>
      </c>
      <c r="AA191" s="28" t="s">
        <v>121</v>
      </c>
      <c r="AB191" s="29">
        <v>7</v>
      </c>
      <c r="AC191" s="76">
        <v>8</v>
      </c>
      <c r="AD191" s="26">
        <f t="shared" si="51"/>
        <v>56</v>
      </c>
      <c r="AE191" s="76">
        <v>8.5</v>
      </c>
      <c r="AF191" s="26">
        <f t="shared" si="52"/>
        <v>59.5</v>
      </c>
      <c r="AG191" s="37"/>
      <c r="AH191" s="35">
        <f t="shared" si="53"/>
        <v>115.5</v>
      </c>
      <c r="AI191" s="23"/>
      <c r="AJ191" s="13"/>
      <c r="AK191" s="38"/>
      <c r="AL191" s="39"/>
      <c r="AM191" s="39"/>
      <c r="AN191" s="39"/>
      <c r="AO191" s="39"/>
      <c r="AP191" s="39"/>
      <c r="AQ191" s="40"/>
      <c r="AR191" s="41"/>
      <c r="AS191" s="70"/>
      <c r="AY191" s="73"/>
    </row>
    <row r="192" spans="2:53" x14ac:dyDescent="0.2">
      <c r="B192" s="36"/>
      <c r="C192" s="27">
        <v>8</v>
      </c>
      <c r="D192" s="77" t="s">
        <v>96</v>
      </c>
      <c r="E192" s="28" t="s">
        <v>172</v>
      </c>
      <c r="F192" s="29">
        <v>7</v>
      </c>
      <c r="G192" s="76">
        <v>8.5</v>
      </c>
      <c r="H192" s="26">
        <f t="shared" si="45"/>
        <v>59.5</v>
      </c>
      <c r="I192" s="76">
        <v>7.5</v>
      </c>
      <c r="J192" s="26">
        <f t="shared" si="46"/>
        <v>52.5</v>
      </c>
      <c r="K192" s="37"/>
      <c r="L192" s="35">
        <f t="shared" si="47"/>
        <v>112</v>
      </c>
      <c r="M192" s="13"/>
      <c r="N192" s="27">
        <v>8</v>
      </c>
      <c r="O192" s="77" t="s">
        <v>96</v>
      </c>
      <c r="P192" s="28" t="s">
        <v>172</v>
      </c>
      <c r="Q192" s="29">
        <v>7</v>
      </c>
      <c r="R192" s="76">
        <v>7.5</v>
      </c>
      <c r="S192" s="26">
        <f t="shared" si="48"/>
        <v>52.5</v>
      </c>
      <c r="T192" s="76">
        <v>7.5</v>
      </c>
      <c r="U192" s="26">
        <f t="shared" si="49"/>
        <v>52.5</v>
      </c>
      <c r="V192" s="37"/>
      <c r="W192" s="35">
        <f t="shared" si="50"/>
        <v>105</v>
      </c>
      <c r="X192" s="23"/>
      <c r="Y192" s="27">
        <v>8</v>
      </c>
      <c r="Z192" s="77" t="s">
        <v>96</v>
      </c>
      <c r="AA192" s="28" t="s">
        <v>172</v>
      </c>
      <c r="AB192" s="29">
        <v>7</v>
      </c>
      <c r="AC192" s="76">
        <v>9</v>
      </c>
      <c r="AD192" s="26">
        <f t="shared" si="51"/>
        <v>63</v>
      </c>
      <c r="AE192" s="76">
        <v>9</v>
      </c>
      <c r="AF192" s="26">
        <f t="shared" si="52"/>
        <v>63</v>
      </c>
      <c r="AG192" s="37"/>
      <c r="AH192" s="35">
        <f t="shared" si="53"/>
        <v>126</v>
      </c>
      <c r="AI192" s="23"/>
      <c r="AJ192" s="13"/>
      <c r="AK192" s="13"/>
      <c r="AL192" s="13"/>
      <c r="AM192" s="13"/>
      <c r="AN192" s="13"/>
      <c r="AO192" s="13"/>
      <c r="AP192" s="13"/>
      <c r="AQ192" s="13"/>
      <c r="AR192" s="13"/>
      <c r="AS192" s="70"/>
      <c r="AY192" s="73"/>
    </row>
    <row r="193" spans="2:51" x14ac:dyDescent="0.2">
      <c r="B193" s="36"/>
      <c r="C193" s="27">
        <v>9</v>
      </c>
      <c r="D193" s="17" t="s">
        <v>97</v>
      </c>
      <c r="E193" s="28" t="s">
        <v>92</v>
      </c>
      <c r="F193" s="29">
        <v>7</v>
      </c>
      <c r="G193" s="76">
        <v>7</v>
      </c>
      <c r="H193" s="26">
        <f t="shared" si="45"/>
        <v>49</v>
      </c>
      <c r="I193" s="76">
        <v>7.5</v>
      </c>
      <c r="J193" s="26">
        <f t="shared" si="46"/>
        <v>52.5</v>
      </c>
      <c r="K193" s="31"/>
      <c r="L193" s="35">
        <f t="shared" si="47"/>
        <v>101.5</v>
      </c>
      <c r="M193" s="13"/>
      <c r="N193" s="27">
        <v>9</v>
      </c>
      <c r="O193" s="17" t="s">
        <v>97</v>
      </c>
      <c r="P193" s="28" t="s">
        <v>92</v>
      </c>
      <c r="Q193" s="29">
        <v>7</v>
      </c>
      <c r="R193" s="76">
        <v>8.5</v>
      </c>
      <c r="S193" s="26">
        <f t="shared" si="48"/>
        <v>59.5</v>
      </c>
      <c r="T193" s="76">
        <v>8.5</v>
      </c>
      <c r="U193" s="26">
        <f t="shared" si="49"/>
        <v>59.5</v>
      </c>
      <c r="V193" s="31"/>
      <c r="W193" s="35">
        <f t="shared" si="50"/>
        <v>119</v>
      </c>
      <c r="X193" s="23"/>
      <c r="Y193" s="27">
        <v>9</v>
      </c>
      <c r="Z193" s="17" t="s">
        <v>97</v>
      </c>
      <c r="AA193" s="28" t="s">
        <v>92</v>
      </c>
      <c r="AB193" s="29">
        <v>7</v>
      </c>
      <c r="AC193" s="76">
        <v>7</v>
      </c>
      <c r="AD193" s="26">
        <f t="shared" si="51"/>
        <v>49</v>
      </c>
      <c r="AE193" s="76">
        <v>8</v>
      </c>
      <c r="AF193" s="26">
        <f t="shared" si="52"/>
        <v>56</v>
      </c>
      <c r="AG193" s="31"/>
      <c r="AH193" s="35">
        <f t="shared" si="53"/>
        <v>105</v>
      </c>
      <c r="AI193" s="23"/>
      <c r="AJ193" s="13"/>
      <c r="AK193" s="13"/>
      <c r="AL193" s="13"/>
      <c r="AM193" s="13"/>
      <c r="AN193" s="13"/>
      <c r="AO193" s="13"/>
      <c r="AP193" s="13"/>
      <c r="AQ193" s="13"/>
      <c r="AR193" s="13"/>
      <c r="AS193" s="70"/>
      <c r="AY193" s="73"/>
    </row>
    <row r="194" spans="2:51" x14ac:dyDescent="0.2">
      <c r="B194" s="36"/>
      <c r="C194" s="25">
        <v>10</v>
      </c>
      <c r="D194" s="33" t="s">
        <v>98</v>
      </c>
      <c r="E194" s="20"/>
      <c r="F194" s="29">
        <v>11</v>
      </c>
      <c r="G194" s="76">
        <v>9</v>
      </c>
      <c r="H194" s="26">
        <f>SUM(G194*F194)</f>
        <v>99</v>
      </c>
      <c r="I194" s="76">
        <v>9</v>
      </c>
      <c r="J194" s="26">
        <f>SUM(I194*F194)</f>
        <v>99</v>
      </c>
      <c r="K194" s="10"/>
      <c r="L194" s="35">
        <f>SUM(H194+J194)</f>
        <v>198</v>
      </c>
      <c r="M194" s="13"/>
      <c r="N194" s="25">
        <v>10</v>
      </c>
      <c r="O194" s="33" t="s">
        <v>98</v>
      </c>
      <c r="P194" s="20"/>
      <c r="Q194" s="29">
        <v>11</v>
      </c>
      <c r="R194" s="76">
        <v>8.5</v>
      </c>
      <c r="S194" s="26">
        <f>SUM(R194*Q194)</f>
        <v>93.5</v>
      </c>
      <c r="T194" s="76">
        <v>9</v>
      </c>
      <c r="U194" s="26">
        <f>SUM(T194*Q194)</f>
        <v>99</v>
      </c>
      <c r="V194" s="10"/>
      <c r="W194" s="35">
        <f>SUM(S194+U194)</f>
        <v>192.5</v>
      </c>
      <c r="X194" s="23"/>
      <c r="Y194" s="25">
        <v>10</v>
      </c>
      <c r="Z194" s="33" t="s">
        <v>98</v>
      </c>
      <c r="AA194" s="20"/>
      <c r="AB194" s="29">
        <v>11</v>
      </c>
      <c r="AC194" s="76">
        <v>8</v>
      </c>
      <c r="AD194" s="26">
        <f>SUM(AC194*AB194)</f>
        <v>88</v>
      </c>
      <c r="AE194" s="76">
        <v>9</v>
      </c>
      <c r="AF194" s="26">
        <f>SUM(AE194*AB194)</f>
        <v>99</v>
      </c>
      <c r="AG194" s="10"/>
      <c r="AH194" s="35">
        <f>SUM(AD194+AF194)</f>
        <v>187</v>
      </c>
      <c r="AI194" s="23"/>
      <c r="AJ194" s="13"/>
      <c r="AK194" s="13"/>
      <c r="AL194" s="13"/>
      <c r="AM194" s="13"/>
      <c r="AN194" s="13"/>
      <c r="AO194" s="13"/>
      <c r="AP194" s="13"/>
      <c r="AQ194" s="13"/>
      <c r="AR194" s="13"/>
      <c r="AS194" s="70"/>
      <c r="AY194" s="73"/>
    </row>
    <row r="195" spans="2:51" x14ac:dyDescent="0.2">
      <c r="B195" s="36"/>
      <c r="C195" s="36"/>
      <c r="D195" s="13"/>
      <c r="E195" s="22"/>
      <c r="F195" s="13"/>
      <c r="G195" s="23"/>
      <c r="H195" s="13"/>
      <c r="I195" s="23"/>
      <c r="J195" s="13"/>
      <c r="K195" s="23"/>
      <c r="L195" s="24"/>
      <c r="M195" s="13"/>
      <c r="N195" s="36"/>
      <c r="O195" s="13"/>
      <c r="P195" s="22"/>
      <c r="Q195" s="13"/>
      <c r="R195" s="23"/>
      <c r="S195" s="13"/>
      <c r="T195" s="23"/>
      <c r="U195" s="13"/>
      <c r="V195" s="23"/>
      <c r="W195" s="24"/>
      <c r="X195" s="23"/>
      <c r="Y195" s="36"/>
      <c r="Z195" s="13"/>
      <c r="AA195" s="22"/>
      <c r="AB195" s="13"/>
      <c r="AC195" s="23"/>
      <c r="AD195" s="13"/>
      <c r="AE195" s="23"/>
      <c r="AF195" s="13"/>
      <c r="AG195" s="23"/>
      <c r="AH195" s="24"/>
      <c r="AI195" s="23"/>
      <c r="AJ195" s="13"/>
      <c r="AK195" s="13"/>
      <c r="AL195" s="13"/>
      <c r="AM195" s="13"/>
      <c r="AN195" s="13"/>
      <c r="AO195" s="13"/>
      <c r="AP195" s="13"/>
      <c r="AQ195" s="13"/>
      <c r="AR195" s="13"/>
      <c r="AS195" s="70"/>
      <c r="AY195" s="73"/>
    </row>
    <row r="196" spans="2:51" x14ac:dyDescent="0.2">
      <c r="B196" s="36"/>
      <c r="C196" s="25">
        <v>11</v>
      </c>
      <c r="D196" s="249" t="s">
        <v>99</v>
      </c>
      <c r="E196" s="250"/>
      <c r="F196" s="42"/>
      <c r="G196" s="43"/>
      <c r="H196" s="43"/>
      <c r="I196" s="43"/>
      <c r="J196" s="43"/>
      <c r="K196" s="13"/>
      <c r="L196" s="44"/>
      <c r="M196" s="13"/>
      <c r="N196" s="25">
        <v>11</v>
      </c>
      <c r="O196" s="249" t="s">
        <v>99</v>
      </c>
      <c r="P196" s="250"/>
      <c r="Q196" s="42"/>
      <c r="R196" s="43"/>
      <c r="S196" s="43"/>
      <c r="T196" s="43"/>
      <c r="U196" s="43"/>
      <c r="V196" s="13"/>
      <c r="W196" s="44"/>
      <c r="X196" s="23"/>
      <c r="Y196" s="25">
        <v>11</v>
      </c>
      <c r="Z196" s="249" t="s">
        <v>99</v>
      </c>
      <c r="AA196" s="250"/>
      <c r="AB196" s="42"/>
      <c r="AC196" s="43"/>
      <c r="AD196" s="43"/>
      <c r="AE196" s="43"/>
      <c r="AF196" s="43"/>
      <c r="AG196" s="13"/>
      <c r="AH196" s="44"/>
      <c r="AI196" s="23"/>
      <c r="AJ196" s="13"/>
      <c r="AK196" s="13"/>
      <c r="AL196" s="13"/>
      <c r="AM196" s="13"/>
      <c r="AN196" s="13"/>
      <c r="AO196" s="13"/>
      <c r="AP196" s="13"/>
      <c r="AQ196" s="13"/>
      <c r="AR196" s="13"/>
      <c r="AS196" s="70"/>
      <c r="AY196" s="73"/>
    </row>
    <row r="197" spans="2:51" x14ac:dyDescent="0.2">
      <c r="B197" s="36"/>
      <c r="C197" s="25"/>
      <c r="D197" s="17" t="s">
        <v>100</v>
      </c>
      <c r="E197" s="20"/>
      <c r="F197" s="46">
        <v>6</v>
      </c>
      <c r="G197" s="76">
        <v>10</v>
      </c>
      <c r="H197" s="47">
        <f>SUM(G197*F197)</f>
        <v>60</v>
      </c>
      <c r="I197" s="76">
        <v>10</v>
      </c>
      <c r="J197" s="48">
        <f>SUM(I197*F197)</f>
        <v>60</v>
      </c>
      <c r="K197" s="34"/>
      <c r="L197" s="44">
        <f>SUM(H197+J197)</f>
        <v>120</v>
      </c>
      <c r="M197" s="13"/>
      <c r="N197" s="25"/>
      <c r="O197" s="17" t="s">
        <v>100</v>
      </c>
      <c r="P197" s="20"/>
      <c r="Q197" s="46">
        <v>6</v>
      </c>
      <c r="R197" s="76">
        <v>10</v>
      </c>
      <c r="S197" s="47">
        <f>SUM(R197*Q197)</f>
        <v>60</v>
      </c>
      <c r="T197" s="76">
        <v>10</v>
      </c>
      <c r="U197" s="48">
        <f>SUM(T197*Q197)</f>
        <v>60</v>
      </c>
      <c r="V197" s="34"/>
      <c r="W197" s="44">
        <f>SUM(S197+U197)</f>
        <v>120</v>
      </c>
      <c r="X197" s="23"/>
      <c r="Y197" s="25"/>
      <c r="Z197" s="17" t="s">
        <v>100</v>
      </c>
      <c r="AA197" s="20"/>
      <c r="AB197" s="46">
        <v>6</v>
      </c>
      <c r="AC197" s="76">
        <v>9</v>
      </c>
      <c r="AD197" s="47">
        <f>SUM(AC197*AB197)</f>
        <v>54</v>
      </c>
      <c r="AE197" s="76">
        <v>9</v>
      </c>
      <c r="AF197" s="48">
        <f>SUM(AE197*AB197)</f>
        <v>54</v>
      </c>
      <c r="AG197" s="34"/>
      <c r="AH197" s="44">
        <f>SUM(AD197+AF197)</f>
        <v>108</v>
      </c>
      <c r="AI197" s="23"/>
      <c r="AJ197" s="13"/>
      <c r="AK197" s="13"/>
      <c r="AL197" s="13"/>
      <c r="AM197" s="13"/>
      <c r="AN197" s="13"/>
      <c r="AO197" s="13"/>
      <c r="AP197" s="13"/>
      <c r="AQ197" s="13"/>
      <c r="AR197" s="13"/>
      <c r="AS197" s="70"/>
      <c r="AY197" s="73"/>
    </row>
    <row r="198" spans="2:51" x14ac:dyDescent="0.2">
      <c r="B198" s="36"/>
      <c r="C198" s="25"/>
      <c r="D198" s="17" t="s">
        <v>101</v>
      </c>
      <c r="E198" s="45"/>
      <c r="F198" s="46">
        <v>4</v>
      </c>
      <c r="G198" s="76">
        <v>7</v>
      </c>
      <c r="H198" s="47">
        <f>SUM(G198*F198)</f>
        <v>28</v>
      </c>
      <c r="I198" s="76">
        <v>7</v>
      </c>
      <c r="J198" s="48">
        <f>SUM(I198*F198)</f>
        <v>28</v>
      </c>
      <c r="K198" s="34"/>
      <c r="L198" s="44">
        <f>SUM(H198+J198)</f>
        <v>56</v>
      </c>
      <c r="M198" s="13"/>
      <c r="N198" s="25"/>
      <c r="O198" s="17" t="s">
        <v>101</v>
      </c>
      <c r="P198" s="45"/>
      <c r="Q198" s="46">
        <v>4</v>
      </c>
      <c r="R198" s="76">
        <v>8</v>
      </c>
      <c r="S198" s="47">
        <f>SUM(R198*Q198)</f>
        <v>32</v>
      </c>
      <c r="T198" s="76">
        <v>8</v>
      </c>
      <c r="U198" s="48">
        <f>SUM(T198*Q198)</f>
        <v>32</v>
      </c>
      <c r="V198" s="34"/>
      <c r="W198" s="44">
        <f>SUM(S198+U198)</f>
        <v>64</v>
      </c>
      <c r="X198" s="23"/>
      <c r="Y198" s="25"/>
      <c r="Z198" s="17" t="s">
        <v>101</v>
      </c>
      <c r="AA198" s="45"/>
      <c r="AB198" s="46">
        <v>4</v>
      </c>
      <c r="AC198" s="76">
        <v>9</v>
      </c>
      <c r="AD198" s="47">
        <f>SUM(AC198*AB198)</f>
        <v>36</v>
      </c>
      <c r="AE198" s="76">
        <v>9</v>
      </c>
      <c r="AF198" s="48">
        <f>SUM(AE198*AB198)</f>
        <v>36</v>
      </c>
      <c r="AG198" s="34"/>
      <c r="AH198" s="44">
        <f>SUM(AD198+AF198)</f>
        <v>72</v>
      </c>
      <c r="AI198" s="23"/>
      <c r="AJ198" s="13"/>
      <c r="AK198" s="13"/>
      <c r="AL198" s="13"/>
      <c r="AM198" s="13"/>
      <c r="AN198" s="13"/>
      <c r="AO198" s="13"/>
      <c r="AP198" s="13"/>
      <c r="AQ198" s="13"/>
      <c r="AR198" s="13"/>
      <c r="AS198" s="70"/>
      <c r="AY198" s="73"/>
    </row>
    <row r="199" spans="2:51" x14ac:dyDescent="0.2">
      <c r="B199" s="36"/>
      <c r="C199" s="25"/>
      <c r="D199" s="17" t="s">
        <v>102</v>
      </c>
      <c r="E199" s="20"/>
      <c r="F199" s="29">
        <v>2</v>
      </c>
      <c r="G199" s="76">
        <v>8</v>
      </c>
      <c r="H199" s="26">
        <f>SUM(G199*F199)</f>
        <v>16</v>
      </c>
      <c r="I199" s="76">
        <v>8</v>
      </c>
      <c r="J199" s="26">
        <f>SUM(I199*F199)</f>
        <v>16</v>
      </c>
      <c r="K199" s="37"/>
      <c r="L199" s="35">
        <f>SUM(H199+J199)</f>
        <v>32</v>
      </c>
      <c r="M199" s="13"/>
      <c r="N199" s="25"/>
      <c r="O199" s="17" t="s">
        <v>102</v>
      </c>
      <c r="P199" s="20"/>
      <c r="Q199" s="29">
        <v>2</v>
      </c>
      <c r="R199" s="76">
        <v>8</v>
      </c>
      <c r="S199" s="26">
        <f>SUM(R199*Q199)</f>
        <v>16</v>
      </c>
      <c r="T199" s="76">
        <v>8</v>
      </c>
      <c r="U199" s="26">
        <f>SUM(T199*Q199)</f>
        <v>16</v>
      </c>
      <c r="V199" s="37"/>
      <c r="W199" s="35">
        <f>SUM(S199+U199)</f>
        <v>32</v>
      </c>
      <c r="X199" s="23"/>
      <c r="Y199" s="25"/>
      <c r="Z199" s="17" t="s">
        <v>102</v>
      </c>
      <c r="AA199" s="20"/>
      <c r="AB199" s="29">
        <v>2</v>
      </c>
      <c r="AC199" s="76">
        <v>8</v>
      </c>
      <c r="AD199" s="26">
        <f>SUM(AC199*AB199)</f>
        <v>16</v>
      </c>
      <c r="AE199" s="76">
        <v>8.5</v>
      </c>
      <c r="AF199" s="26">
        <f>SUM(AE199*AB199)</f>
        <v>17</v>
      </c>
      <c r="AG199" s="37"/>
      <c r="AH199" s="35">
        <f>SUM(AD199+AF199)</f>
        <v>33</v>
      </c>
      <c r="AI199" s="23"/>
      <c r="AJ199" s="13"/>
      <c r="AK199" s="13"/>
      <c r="AL199" s="13"/>
      <c r="AM199" s="13"/>
      <c r="AN199" s="13"/>
      <c r="AO199" s="13"/>
      <c r="AP199" s="13"/>
      <c r="AQ199" s="13"/>
      <c r="AR199" s="13"/>
      <c r="AS199" s="70"/>
      <c r="AY199" s="73"/>
    </row>
    <row r="200" spans="2:51" x14ac:dyDescent="0.2">
      <c r="B200" s="36"/>
      <c r="C200" s="25"/>
      <c r="D200" s="17" t="s">
        <v>103</v>
      </c>
      <c r="E200" s="78"/>
      <c r="F200" s="29">
        <v>6</v>
      </c>
      <c r="G200" s="76">
        <v>9</v>
      </c>
      <c r="H200" s="26">
        <f>SUM(G200*F200)</f>
        <v>54</v>
      </c>
      <c r="I200" s="76">
        <v>9</v>
      </c>
      <c r="J200" s="26">
        <f>SUM(I200*F200)</f>
        <v>54</v>
      </c>
      <c r="K200" s="34"/>
      <c r="L200" s="35">
        <f>SUM(H200+J200)</f>
        <v>108</v>
      </c>
      <c r="M200" s="13"/>
      <c r="N200" s="25"/>
      <c r="O200" s="17" t="s">
        <v>103</v>
      </c>
      <c r="P200" s="78"/>
      <c r="Q200" s="29">
        <v>6</v>
      </c>
      <c r="R200" s="76">
        <v>8</v>
      </c>
      <c r="S200" s="26">
        <f>SUM(R200*Q200)</f>
        <v>48</v>
      </c>
      <c r="T200" s="76">
        <v>8</v>
      </c>
      <c r="U200" s="26">
        <f>SUM(T200*Q200)</f>
        <v>48</v>
      </c>
      <c r="V200" s="34"/>
      <c r="W200" s="35">
        <f>SUM(S200+U200)</f>
        <v>96</v>
      </c>
      <c r="X200" s="23"/>
      <c r="Y200" s="25"/>
      <c r="Z200" s="17" t="s">
        <v>103</v>
      </c>
      <c r="AA200" s="78"/>
      <c r="AB200" s="29">
        <v>6</v>
      </c>
      <c r="AC200" s="76">
        <v>8</v>
      </c>
      <c r="AD200" s="26">
        <f>SUM(AC200*AB200)</f>
        <v>48</v>
      </c>
      <c r="AE200" s="76">
        <v>8.5</v>
      </c>
      <c r="AF200" s="26">
        <f>SUM(AE200*AB200)</f>
        <v>51</v>
      </c>
      <c r="AG200" s="34"/>
      <c r="AH200" s="35">
        <f>SUM(AD200+AF200)</f>
        <v>99</v>
      </c>
      <c r="AI200" s="23"/>
      <c r="AJ200" s="13"/>
      <c r="AK200" s="13"/>
      <c r="AL200" s="13"/>
      <c r="AM200" s="13"/>
      <c r="AN200" s="13"/>
      <c r="AO200" s="13"/>
      <c r="AP200" s="13"/>
      <c r="AQ200" s="13"/>
      <c r="AR200" s="13"/>
      <c r="AS200" s="70"/>
      <c r="AY200" s="73"/>
    </row>
    <row r="201" spans="2:51" x14ac:dyDescent="0.2">
      <c r="B201" s="36"/>
      <c r="C201" s="25"/>
      <c r="D201" s="17" t="s">
        <v>104</v>
      </c>
      <c r="E201" s="78"/>
      <c r="F201" s="29">
        <v>4</v>
      </c>
      <c r="G201" s="76">
        <v>8</v>
      </c>
      <c r="H201" s="26">
        <f>SUM(G201*F201)</f>
        <v>32</v>
      </c>
      <c r="I201" s="76">
        <v>8</v>
      </c>
      <c r="J201" s="26">
        <f>SUM(I201*F201)</f>
        <v>32</v>
      </c>
      <c r="K201" s="34"/>
      <c r="L201" s="35">
        <f>SUM(H201+J201)</f>
        <v>64</v>
      </c>
      <c r="M201" s="13"/>
      <c r="N201" s="25"/>
      <c r="O201" s="17" t="s">
        <v>104</v>
      </c>
      <c r="P201" s="78"/>
      <c r="Q201" s="29">
        <v>4</v>
      </c>
      <c r="R201" s="76">
        <v>8</v>
      </c>
      <c r="S201" s="26">
        <f>SUM(R201*Q201)</f>
        <v>32</v>
      </c>
      <c r="T201" s="76">
        <v>8</v>
      </c>
      <c r="U201" s="26">
        <f>SUM(T201*Q201)</f>
        <v>32</v>
      </c>
      <c r="V201" s="34"/>
      <c r="W201" s="35">
        <f>SUM(S201+U201)</f>
        <v>64</v>
      </c>
      <c r="X201" s="23"/>
      <c r="Y201" s="25"/>
      <c r="Z201" s="17" t="s">
        <v>104</v>
      </c>
      <c r="AA201" s="78"/>
      <c r="AB201" s="29">
        <v>4</v>
      </c>
      <c r="AC201" s="76">
        <v>9</v>
      </c>
      <c r="AD201" s="26">
        <f>SUM(AC201*AB201)</f>
        <v>36</v>
      </c>
      <c r="AE201" s="76">
        <v>9</v>
      </c>
      <c r="AF201" s="26">
        <f>SUM(AE201*AB201)</f>
        <v>36</v>
      </c>
      <c r="AG201" s="34"/>
      <c r="AH201" s="35">
        <f>SUM(AD201+AF201)</f>
        <v>72</v>
      </c>
      <c r="AI201" s="23"/>
      <c r="AJ201" s="13"/>
      <c r="AK201" s="13"/>
      <c r="AL201" s="13"/>
      <c r="AM201" s="13"/>
      <c r="AN201" s="13"/>
      <c r="AO201" s="13"/>
      <c r="AP201" s="13"/>
      <c r="AQ201" s="13"/>
      <c r="AR201" s="13"/>
      <c r="AS201" s="70"/>
      <c r="AY201" s="73"/>
    </row>
    <row r="202" spans="2:51" x14ac:dyDescent="0.2">
      <c r="B202" s="36"/>
      <c r="C202" s="36"/>
      <c r="D202" s="13"/>
      <c r="E202" s="49"/>
      <c r="F202" s="22"/>
      <c r="G202" s="89"/>
      <c r="H202" s="23"/>
      <c r="I202" s="89"/>
      <c r="J202" s="23"/>
      <c r="K202" s="13"/>
      <c r="L202" s="24"/>
      <c r="M202" s="13"/>
      <c r="N202" s="36"/>
      <c r="O202" s="13"/>
      <c r="P202" s="49"/>
      <c r="Q202" s="22"/>
      <c r="R202" s="89"/>
      <c r="S202" s="23"/>
      <c r="T202" s="89"/>
      <c r="U202" s="23"/>
      <c r="V202" s="13"/>
      <c r="W202" s="24"/>
      <c r="X202" s="23"/>
      <c r="Y202" s="36"/>
      <c r="Z202" s="13"/>
      <c r="AA202" s="49"/>
      <c r="AB202" s="22"/>
      <c r="AC202" s="89"/>
      <c r="AD202" s="23"/>
      <c r="AE202" s="89"/>
      <c r="AF202" s="23"/>
      <c r="AG202" s="13"/>
      <c r="AH202" s="24"/>
      <c r="AI202" s="23"/>
      <c r="AJ202" s="13"/>
      <c r="AK202" s="13"/>
      <c r="AL202" s="13"/>
      <c r="AM202" s="13"/>
      <c r="AN202" s="13"/>
      <c r="AO202" s="13"/>
      <c r="AP202" s="13"/>
      <c r="AQ202" s="13"/>
      <c r="AR202" s="13"/>
      <c r="AS202" s="70"/>
      <c r="AY202" s="73"/>
    </row>
    <row r="203" spans="2:51" ht="13.5" thickBot="1" x14ac:dyDescent="0.25">
      <c r="B203" s="36"/>
      <c r="C203" s="36"/>
      <c r="D203" s="13"/>
      <c r="E203" s="49"/>
      <c r="F203" s="22"/>
      <c r="G203" s="107" t="s">
        <v>105</v>
      </c>
      <c r="H203" s="108">
        <f>SUM(H185:H201)</f>
        <v>765.5</v>
      </c>
      <c r="I203" s="107" t="s">
        <v>106</v>
      </c>
      <c r="J203" s="108">
        <f>SUM(J185:J201)</f>
        <v>751</v>
      </c>
      <c r="K203" s="13"/>
      <c r="L203" s="24"/>
      <c r="M203" s="13"/>
      <c r="N203" s="36"/>
      <c r="O203" s="13"/>
      <c r="P203" s="49"/>
      <c r="Q203" s="22"/>
      <c r="R203" s="107" t="s">
        <v>105</v>
      </c>
      <c r="S203" s="108">
        <f>SUM(S185:S201)</f>
        <v>779.5</v>
      </c>
      <c r="T203" s="107" t="s">
        <v>106</v>
      </c>
      <c r="U203" s="108">
        <f>SUM(U185:U201)</f>
        <v>816.5</v>
      </c>
      <c r="V203" s="13"/>
      <c r="W203" s="24"/>
      <c r="X203" s="23"/>
      <c r="Y203" s="36"/>
      <c r="Z203" s="13"/>
      <c r="AA203" s="49"/>
      <c r="AB203" s="22"/>
      <c r="AC203" s="107" t="s">
        <v>105</v>
      </c>
      <c r="AD203" s="108">
        <f>SUM(AD185:AD201)</f>
        <v>826.5</v>
      </c>
      <c r="AE203" s="107" t="s">
        <v>106</v>
      </c>
      <c r="AF203" s="108">
        <f>SUM(AF185:AF201)</f>
        <v>876.5</v>
      </c>
      <c r="AG203" s="13"/>
      <c r="AH203" s="24"/>
      <c r="AI203" s="23"/>
      <c r="AJ203" s="13"/>
      <c r="AK203" s="13"/>
      <c r="AL203" s="13"/>
      <c r="AM203" s="13"/>
      <c r="AN203" s="13"/>
      <c r="AO203" s="13"/>
      <c r="AP203" s="13"/>
      <c r="AQ203" s="13"/>
      <c r="AR203" s="13"/>
      <c r="AS203" s="70"/>
      <c r="AY203" s="73"/>
    </row>
    <row r="204" spans="2:51" ht="13.5" thickBot="1" x14ac:dyDescent="0.25">
      <c r="B204" s="36"/>
      <c r="C204" s="36"/>
      <c r="D204" s="13"/>
      <c r="E204" s="49"/>
      <c r="F204" s="22"/>
      <c r="G204" s="83"/>
      <c r="H204" s="84"/>
      <c r="I204" s="84"/>
      <c r="J204" s="85" t="s">
        <v>107</v>
      </c>
      <c r="K204" s="86"/>
      <c r="L204" s="87">
        <f>SUM(L185:L201)</f>
        <v>1516.5</v>
      </c>
      <c r="M204" s="13"/>
      <c r="N204" s="36"/>
      <c r="O204" s="13"/>
      <c r="P204" s="49"/>
      <c r="Q204" s="22"/>
      <c r="R204" s="83"/>
      <c r="S204" s="84"/>
      <c r="T204" s="84"/>
      <c r="U204" s="85" t="s">
        <v>107</v>
      </c>
      <c r="V204" s="86"/>
      <c r="W204" s="87">
        <f>SUM(W185:W201)</f>
        <v>1596</v>
      </c>
      <c r="X204" s="23"/>
      <c r="Y204" s="36"/>
      <c r="Z204" s="13"/>
      <c r="AA204" s="49"/>
      <c r="AB204" s="22"/>
      <c r="AC204" s="83"/>
      <c r="AD204" s="84"/>
      <c r="AE204" s="84"/>
      <c r="AF204" s="85" t="s">
        <v>107</v>
      </c>
      <c r="AG204" s="86"/>
      <c r="AH204" s="87">
        <f>SUM(AH185:AH201)</f>
        <v>1703</v>
      </c>
      <c r="AI204" s="23"/>
      <c r="AJ204" s="13"/>
      <c r="AK204" s="13"/>
      <c r="AL204" s="13"/>
      <c r="AM204" s="13"/>
      <c r="AN204" s="13"/>
      <c r="AO204" s="13"/>
      <c r="AP204" s="13"/>
      <c r="AQ204" s="13"/>
      <c r="AR204" s="13"/>
      <c r="AS204" s="70"/>
      <c r="AY204" s="73"/>
    </row>
    <row r="205" spans="2:51" x14ac:dyDescent="0.2">
      <c r="B205" s="36"/>
      <c r="C205" s="36"/>
      <c r="D205" s="100"/>
      <c r="E205" s="49"/>
      <c r="F205" s="22"/>
      <c r="G205" s="81"/>
      <c r="H205" s="82"/>
      <c r="I205" s="88"/>
      <c r="J205" s="88"/>
      <c r="K205" s="13"/>
      <c r="L205" s="24"/>
      <c r="M205" s="13"/>
      <c r="N205" s="36"/>
      <c r="O205" s="100"/>
      <c r="P205" s="49"/>
      <c r="Q205" s="22"/>
      <c r="R205" s="81"/>
      <c r="S205" s="82"/>
      <c r="T205" s="88"/>
      <c r="U205" s="88"/>
      <c r="V205" s="13"/>
      <c r="W205" s="24"/>
      <c r="X205" s="23"/>
      <c r="Y205" s="36"/>
      <c r="Z205" s="100"/>
      <c r="AA205" s="49"/>
      <c r="AB205" s="22"/>
      <c r="AC205" s="81"/>
      <c r="AD205" s="82"/>
      <c r="AE205" s="88"/>
      <c r="AF205" s="88"/>
      <c r="AG205" s="13"/>
      <c r="AH205" s="24"/>
      <c r="AI205" s="23"/>
      <c r="AJ205" s="13"/>
      <c r="AK205" s="13"/>
      <c r="AL205" s="13"/>
      <c r="AM205" s="13"/>
      <c r="AN205" s="13"/>
      <c r="AO205" s="13"/>
      <c r="AP205" s="13"/>
      <c r="AQ205" s="13"/>
      <c r="AR205" s="13"/>
      <c r="AS205" s="70"/>
      <c r="AY205" s="73"/>
    </row>
    <row r="206" spans="2:51" x14ac:dyDescent="0.2">
      <c r="B206" s="36"/>
      <c r="C206" s="36"/>
      <c r="D206" s="100"/>
      <c r="E206" s="89" t="s">
        <v>108</v>
      </c>
      <c r="F206" s="22"/>
      <c r="G206" s="90"/>
      <c r="H206" s="91">
        <f>IF(G206="Yes",-0.1,0)</f>
        <v>0</v>
      </c>
      <c r="I206" s="23"/>
      <c r="J206" s="23"/>
      <c r="K206" s="13"/>
      <c r="L206" s="24"/>
      <c r="M206" s="13"/>
      <c r="N206" s="36"/>
      <c r="O206" s="100"/>
      <c r="P206" s="89" t="s">
        <v>108</v>
      </c>
      <c r="Q206" s="22"/>
      <c r="R206" s="90"/>
      <c r="S206" s="91">
        <f>IF(R206="Yes",-0.1,0)</f>
        <v>0</v>
      </c>
      <c r="T206" s="23"/>
      <c r="U206" s="23"/>
      <c r="V206" s="13"/>
      <c r="W206" s="24"/>
      <c r="X206" s="23"/>
      <c r="Y206" s="36"/>
      <c r="Z206" s="100"/>
      <c r="AA206" s="89" t="s">
        <v>108</v>
      </c>
      <c r="AB206" s="22"/>
      <c r="AC206" s="90"/>
      <c r="AD206" s="91">
        <f>IF(AC206="Yes",-0.1,0)</f>
        <v>0</v>
      </c>
      <c r="AE206" s="23"/>
      <c r="AF206" s="23"/>
      <c r="AG206" s="13"/>
      <c r="AH206" s="24"/>
      <c r="AI206" s="23"/>
      <c r="AJ206" s="13"/>
      <c r="AK206" s="13"/>
      <c r="AL206" s="13"/>
      <c r="AM206" s="13"/>
      <c r="AN206" s="13"/>
      <c r="AO206" s="13"/>
      <c r="AP206" s="13"/>
      <c r="AQ206" s="13"/>
      <c r="AR206" s="13"/>
      <c r="AS206" s="70"/>
      <c r="AY206" s="73"/>
    </row>
    <row r="207" spans="2:51" x14ac:dyDescent="0.2">
      <c r="B207" s="36"/>
      <c r="C207" s="36"/>
      <c r="D207" s="100"/>
      <c r="E207" s="89" t="s">
        <v>109</v>
      </c>
      <c r="F207" s="92"/>
      <c r="G207" s="90"/>
      <c r="H207" s="91">
        <f>IF(G207="Yes",-0.03,0)</f>
        <v>0</v>
      </c>
      <c r="I207" s="23"/>
      <c r="J207" s="23"/>
      <c r="K207" s="13"/>
      <c r="L207" s="24"/>
      <c r="M207" s="13"/>
      <c r="N207" s="36"/>
      <c r="O207" s="100"/>
      <c r="P207" s="89" t="s">
        <v>109</v>
      </c>
      <c r="Q207" s="92"/>
      <c r="R207" s="90"/>
      <c r="S207" s="91">
        <f>IF(R207="Yes",-0.03,0)</f>
        <v>0</v>
      </c>
      <c r="T207" s="23"/>
      <c r="U207" s="23"/>
      <c r="V207" s="13"/>
      <c r="W207" s="24"/>
      <c r="X207" s="23"/>
      <c r="Y207" s="36"/>
      <c r="Z207" s="100"/>
      <c r="AA207" s="89" t="s">
        <v>109</v>
      </c>
      <c r="AB207" s="92"/>
      <c r="AC207" s="90"/>
      <c r="AD207" s="91">
        <f>IF(AC207="Yes",-0.03,0)</f>
        <v>0</v>
      </c>
      <c r="AE207" s="23"/>
      <c r="AF207" s="23"/>
      <c r="AG207" s="13"/>
      <c r="AH207" s="24"/>
      <c r="AI207" s="23"/>
      <c r="AJ207" s="13"/>
      <c r="AK207" s="13"/>
      <c r="AL207" s="13"/>
      <c r="AM207" s="13"/>
      <c r="AN207" s="13"/>
      <c r="AO207" s="13"/>
      <c r="AP207" s="13"/>
      <c r="AQ207" s="13"/>
      <c r="AR207" s="13"/>
      <c r="AS207" s="70"/>
      <c r="AY207" s="73"/>
    </row>
    <row r="208" spans="2:51" ht="13.5" thickBot="1" x14ac:dyDescent="0.25">
      <c r="B208" s="36"/>
      <c r="C208" s="36"/>
      <c r="D208" s="13"/>
      <c r="E208" s="89" t="s">
        <v>110</v>
      </c>
      <c r="F208" s="22"/>
      <c r="G208" s="90"/>
      <c r="H208" s="93">
        <f>IF(G208="Yes",-0.1,0)</f>
        <v>0</v>
      </c>
      <c r="I208" s="100"/>
      <c r="J208" s="100"/>
      <c r="K208" s="13"/>
      <c r="L208" s="24"/>
      <c r="M208" s="13"/>
      <c r="N208" s="36"/>
      <c r="O208" s="13"/>
      <c r="P208" s="89" t="s">
        <v>110</v>
      </c>
      <c r="Q208" s="22"/>
      <c r="R208" s="90"/>
      <c r="S208" s="93">
        <f>IF(R208="Yes",-0.1,0)</f>
        <v>0</v>
      </c>
      <c r="T208" s="100"/>
      <c r="U208" s="100"/>
      <c r="V208" s="13"/>
      <c r="W208" s="24"/>
      <c r="X208" s="23"/>
      <c r="Y208" s="36"/>
      <c r="Z208" s="13"/>
      <c r="AA208" s="89" t="s">
        <v>110</v>
      </c>
      <c r="AB208" s="22"/>
      <c r="AC208" s="90"/>
      <c r="AD208" s="93">
        <f>IF(AC208="Yes",-0.1,0)</f>
        <v>0</v>
      </c>
      <c r="AE208" s="100"/>
      <c r="AF208" s="100"/>
      <c r="AG208" s="13"/>
      <c r="AH208" s="24"/>
      <c r="AI208" s="23"/>
      <c r="AJ208" s="13"/>
      <c r="AK208" s="13"/>
      <c r="AL208" s="13"/>
      <c r="AM208" s="13"/>
      <c r="AN208" s="13"/>
      <c r="AO208" s="13"/>
      <c r="AP208" s="13"/>
      <c r="AQ208" s="13"/>
      <c r="AR208" s="13"/>
      <c r="AS208" s="70"/>
      <c r="AY208" s="73"/>
    </row>
    <row r="209" spans="2:53" ht="13.5" thickBot="1" x14ac:dyDescent="0.25">
      <c r="B209" s="36"/>
      <c r="C209" s="36"/>
      <c r="D209" s="13"/>
      <c r="E209" s="49"/>
      <c r="F209" s="22"/>
      <c r="G209" s="81"/>
      <c r="H209" s="94">
        <f>SUM(H206:H208)</f>
        <v>0</v>
      </c>
      <c r="I209" s="95"/>
      <c r="J209" s="96" t="s">
        <v>111</v>
      </c>
      <c r="K209" s="97"/>
      <c r="L209" s="87">
        <f>SUM(L204*H209)</f>
        <v>0</v>
      </c>
      <c r="M209" s="13"/>
      <c r="N209" s="36"/>
      <c r="O209" s="13"/>
      <c r="P209" s="49"/>
      <c r="Q209" s="22"/>
      <c r="R209" s="81"/>
      <c r="S209" s="94">
        <f>SUM(S206:S208)</f>
        <v>0</v>
      </c>
      <c r="T209" s="95"/>
      <c r="U209" s="96" t="s">
        <v>111</v>
      </c>
      <c r="V209" s="97"/>
      <c r="W209" s="87">
        <f>SUM(W204*S209)</f>
        <v>0</v>
      </c>
      <c r="X209" s="23"/>
      <c r="Y209" s="36"/>
      <c r="Z209" s="13"/>
      <c r="AA209" s="49"/>
      <c r="AB209" s="22"/>
      <c r="AC209" s="81"/>
      <c r="AD209" s="94">
        <f>SUM(AD206:AD208)</f>
        <v>0</v>
      </c>
      <c r="AE209" s="95"/>
      <c r="AF209" s="96" t="s">
        <v>111</v>
      </c>
      <c r="AG209" s="97"/>
      <c r="AH209" s="87">
        <f>SUM(AH204*AD209)</f>
        <v>0</v>
      </c>
      <c r="AI209" s="23"/>
      <c r="AJ209" s="13"/>
      <c r="AK209" s="13"/>
      <c r="AL209" s="13"/>
      <c r="AM209" s="13"/>
      <c r="AN209" s="13"/>
      <c r="AO209" s="13"/>
      <c r="AP209" s="13"/>
      <c r="AQ209" s="13"/>
      <c r="AR209" s="13"/>
      <c r="AS209" s="70"/>
      <c r="AY209" s="73"/>
    </row>
    <row r="210" spans="2:53" ht="13.5" thickBot="1" x14ac:dyDescent="0.25">
      <c r="B210" s="36"/>
      <c r="C210" s="36"/>
      <c r="D210" s="13"/>
      <c r="E210" s="13"/>
      <c r="F210" s="13"/>
      <c r="G210" s="13"/>
      <c r="H210" s="23"/>
      <c r="I210" s="13"/>
      <c r="J210" s="23"/>
      <c r="K210" s="13"/>
      <c r="L210" s="24"/>
      <c r="M210" s="13"/>
      <c r="N210" s="36"/>
      <c r="O210" s="13"/>
      <c r="P210" s="13"/>
      <c r="Q210" s="13"/>
      <c r="R210" s="13"/>
      <c r="S210" s="23"/>
      <c r="T210" s="13"/>
      <c r="U210" s="23"/>
      <c r="V210" s="13"/>
      <c r="W210" s="24"/>
      <c r="X210" s="23"/>
      <c r="Y210" s="36"/>
      <c r="Z210" s="13"/>
      <c r="AA210" s="13"/>
      <c r="AB210" s="13"/>
      <c r="AC210" s="13"/>
      <c r="AD210" s="23"/>
      <c r="AE210" s="13"/>
      <c r="AF210" s="23"/>
      <c r="AG210" s="13"/>
      <c r="AH210" s="24"/>
      <c r="AI210" s="23"/>
      <c r="AJ210" s="13"/>
      <c r="AK210" s="13"/>
      <c r="AL210" s="13"/>
      <c r="AM210" s="13"/>
      <c r="AN210" s="13"/>
      <c r="AO210" s="13"/>
      <c r="AP210" s="13"/>
      <c r="AQ210" s="13"/>
      <c r="AR210" s="13"/>
      <c r="AS210" s="70"/>
      <c r="AY210" s="73"/>
    </row>
    <row r="211" spans="2:53" ht="13.5" thickBot="1" x14ac:dyDescent="0.25">
      <c r="B211" s="36"/>
      <c r="C211" s="38"/>
      <c r="D211" s="39"/>
      <c r="E211" s="39"/>
      <c r="F211" s="39"/>
      <c r="G211" s="39"/>
      <c r="H211" s="98"/>
      <c r="I211" s="99"/>
      <c r="J211" s="85" t="s">
        <v>112</v>
      </c>
      <c r="K211" s="86"/>
      <c r="L211" s="87">
        <f>SUM(L204+L209)</f>
        <v>1516.5</v>
      </c>
      <c r="M211" s="13"/>
      <c r="N211" s="38"/>
      <c r="O211" s="39"/>
      <c r="P211" s="39"/>
      <c r="Q211" s="39"/>
      <c r="R211" s="39"/>
      <c r="S211" s="98"/>
      <c r="T211" s="99"/>
      <c r="U211" s="85" t="s">
        <v>112</v>
      </c>
      <c r="V211" s="86"/>
      <c r="W211" s="87">
        <f>SUM(W204+W209)</f>
        <v>1596</v>
      </c>
      <c r="X211" s="23"/>
      <c r="Y211" s="38"/>
      <c r="Z211" s="39"/>
      <c r="AA211" s="39"/>
      <c r="AB211" s="39"/>
      <c r="AC211" s="39"/>
      <c r="AD211" s="98"/>
      <c r="AE211" s="99"/>
      <c r="AF211" s="85" t="s">
        <v>112</v>
      </c>
      <c r="AG211" s="86"/>
      <c r="AH211" s="87">
        <f>SUM(AH204+AH209)</f>
        <v>1703</v>
      </c>
      <c r="AI211" s="23"/>
      <c r="AJ211" s="13"/>
      <c r="AK211" s="13"/>
      <c r="AL211" s="13"/>
      <c r="AM211" s="13"/>
      <c r="AN211" s="13"/>
      <c r="AO211" s="13"/>
      <c r="AP211" s="13"/>
      <c r="AQ211" s="13"/>
      <c r="AR211" s="13"/>
      <c r="AS211" s="70"/>
      <c r="AY211" s="73"/>
    </row>
    <row r="212" spans="2:53" ht="13.5" thickBot="1" x14ac:dyDescent="0.25">
      <c r="B212" s="38"/>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72"/>
    </row>
    <row r="213" spans="2:53" ht="13.5" thickBot="1" x14ac:dyDescent="0.25"/>
    <row r="214" spans="2:53" ht="18" customHeight="1" thickBot="1" x14ac:dyDescent="0.3">
      <c r="B214" s="65"/>
      <c r="C214" s="66"/>
      <c r="D214" s="66"/>
      <c r="E214" s="66"/>
      <c r="F214" s="67"/>
      <c r="G214" s="67"/>
      <c r="H214" s="67"/>
      <c r="I214" s="67"/>
      <c r="J214" s="67"/>
      <c r="K214" s="66"/>
      <c r="L214" s="66"/>
      <c r="M214" s="66"/>
      <c r="N214" s="66"/>
      <c r="O214" s="80"/>
      <c r="P214" s="80"/>
      <c r="Q214" s="68"/>
      <c r="R214" s="68"/>
      <c r="S214" s="68"/>
      <c r="T214" s="68"/>
      <c r="U214" s="68"/>
      <c r="V214" s="66"/>
      <c r="W214" s="66"/>
      <c r="X214" s="66"/>
      <c r="Y214" s="66"/>
      <c r="Z214" s="80"/>
      <c r="AA214" s="80"/>
      <c r="AB214" s="68"/>
      <c r="AC214" s="68"/>
      <c r="AD214" s="68"/>
      <c r="AE214" s="68"/>
      <c r="AF214" s="68"/>
      <c r="AG214" s="66"/>
      <c r="AH214" s="66"/>
      <c r="AI214" s="66"/>
      <c r="AJ214" s="66"/>
      <c r="AK214" s="66"/>
      <c r="AL214" s="66"/>
      <c r="AM214" s="66"/>
      <c r="AN214" s="66"/>
      <c r="AO214" s="66"/>
      <c r="AP214" s="66"/>
      <c r="AQ214" s="66"/>
      <c r="AR214" s="66"/>
      <c r="AS214" s="69"/>
      <c r="AY214" s="73"/>
    </row>
    <row r="215" spans="2:53" ht="18" customHeight="1" thickBot="1" x14ac:dyDescent="0.3">
      <c r="B215" s="36"/>
      <c r="C215" s="264" t="s">
        <v>77</v>
      </c>
      <c r="D215" s="265"/>
      <c r="E215" s="266" t="str">
        <f>'CompetitorList &amp; ResultsSummary'!D25</f>
        <v>Competitor 07</v>
      </c>
      <c r="F215" s="266"/>
      <c r="G215" s="266"/>
      <c r="H215" s="266"/>
      <c r="I215" s="266"/>
      <c r="J215" s="266"/>
      <c r="K215" s="265" t="s">
        <v>78</v>
      </c>
      <c r="L215" s="265"/>
      <c r="M215" s="266" t="str">
        <f>'CompetitorList &amp; ResultsSummary'!F25</f>
        <v>Model 07</v>
      </c>
      <c r="N215" s="266"/>
      <c r="O215" s="266"/>
      <c r="P215" s="266"/>
      <c r="Q215" s="266"/>
      <c r="R215" s="266"/>
      <c r="S215" s="266"/>
      <c r="T215" s="113"/>
      <c r="U215" s="113"/>
      <c r="V215" s="97"/>
      <c r="W215" s="97"/>
      <c r="X215" s="97"/>
      <c r="Y215" s="97"/>
      <c r="Z215" s="97"/>
      <c r="AA215" s="97"/>
      <c r="AB215" s="97"/>
      <c r="AC215" s="97"/>
      <c r="AD215" s="97"/>
      <c r="AE215" s="113"/>
      <c r="AF215" s="113"/>
      <c r="AG215" s="97"/>
      <c r="AH215" s="97"/>
      <c r="AI215" s="97"/>
      <c r="AJ215" s="97"/>
      <c r="AK215" s="267"/>
      <c r="AL215" s="267"/>
      <c r="AM215" s="267"/>
      <c r="AN215" s="267"/>
      <c r="AO215" s="267"/>
      <c r="AP215" s="267"/>
      <c r="AQ215" s="267"/>
      <c r="AR215" s="268"/>
      <c r="AS215" s="70"/>
      <c r="AY215" s="73"/>
    </row>
    <row r="216" spans="2:53" ht="18" customHeight="1" thickBot="1" x14ac:dyDescent="0.25">
      <c r="B216" s="36"/>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70"/>
      <c r="AY216" s="73"/>
    </row>
    <row r="217" spans="2:53" ht="16.5" thickBot="1" x14ac:dyDescent="0.3">
      <c r="B217" s="36"/>
      <c r="C217" s="252" t="str">
        <f>E215</f>
        <v>Competitor 07</v>
      </c>
      <c r="D217" s="253"/>
      <c r="E217" s="253"/>
      <c r="F217" s="253"/>
      <c r="G217" s="253" t="s">
        <v>16</v>
      </c>
      <c r="H217" s="253"/>
      <c r="I217" s="253"/>
      <c r="J217" s="253"/>
      <c r="K217" s="253"/>
      <c r="L217" s="254"/>
      <c r="M217" s="71"/>
      <c r="N217" s="252" t="str">
        <f>E215</f>
        <v>Competitor 07</v>
      </c>
      <c r="O217" s="253"/>
      <c r="P217" s="253"/>
      <c r="Q217" s="253"/>
      <c r="R217" s="253" t="s">
        <v>20</v>
      </c>
      <c r="S217" s="253"/>
      <c r="T217" s="253"/>
      <c r="U217" s="253"/>
      <c r="V217" s="253"/>
      <c r="W217" s="254"/>
      <c r="X217" s="71"/>
      <c r="Y217" s="252" t="str">
        <f>C217</f>
        <v>Competitor 07</v>
      </c>
      <c r="Z217" s="253"/>
      <c r="AA217" s="253"/>
      <c r="AB217" s="253"/>
      <c r="AC217" s="253" t="s">
        <v>21</v>
      </c>
      <c r="AD217" s="253"/>
      <c r="AE217" s="253"/>
      <c r="AF217" s="253"/>
      <c r="AG217" s="253"/>
      <c r="AH217" s="254"/>
      <c r="AI217" s="71"/>
      <c r="AJ217" s="71"/>
      <c r="AK217" s="256" t="str">
        <f>E215</f>
        <v>Competitor 07</v>
      </c>
      <c r="AL217" s="257"/>
      <c r="AM217" s="257"/>
      <c r="AN217" s="80"/>
      <c r="AO217" s="80"/>
      <c r="AP217" s="258" t="s">
        <v>79</v>
      </c>
      <c r="AQ217" s="259"/>
      <c r="AR217" s="260"/>
      <c r="AS217" s="70"/>
      <c r="AY217" s="73"/>
    </row>
    <row r="218" spans="2:53" x14ac:dyDescent="0.2">
      <c r="B218" s="36"/>
      <c r="C218" s="255"/>
      <c r="D218" s="251"/>
      <c r="E218" s="251"/>
      <c r="F218" s="251"/>
      <c r="G218" s="251" t="s">
        <v>80</v>
      </c>
      <c r="H218" s="251"/>
      <c r="I218" s="251" t="s">
        <v>81</v>
      </c>
      <c r="J218" s="251"/>
      <c r="K218" s="104"/>
      <c r="L218" s="8" t="s">
        <v>11</v>
      </c>
      <c r="M218" s="49"/>
      <c r="N218" s="255"/>
      <c r="O218" s="251"/>
      <c r="P218" s="251"/>
      <c r="Q218" s="251"/>
      <c r="R218" s="251" t="s">
        <v>80</v>
      </c>
      <c r="S218" s="251"/>
      <c r="T218" s="251" t="s">
        <v>81</v>
      </c>
      <c r="U218" s="251"/>
      <c r="V218" s="104"/>
      <c r="W218" s="8" t="s">
        <v>11</v>
      </c>
      <c r="X218" s="49"/>
      <c r="Y218" s="255"/>
      <c r="Z218" s="251"/>
      <c r="AA218" s="251"/>
      <c r="AB218" s="251"/>
      <c r="AC218" s="251" t="s">
        <v>80</v>
      </c>
      <c r="AD218" s="251"/>
      <c r="AE218" s="251" t="s">
        <v>81</v>
      </c>
      <c r="AF218" s="251"/>
      <c r="AG218" s="104"/>
      <c r="AH218" s="8" t="s">
        <v>11</v>
      </c>
      <c r="AI218" s="49"/>
      <c r="AJ218" s="49"/>
      <c r="AK218" s="261"/>
      <c r="AL218" s="262"/>
      <c r="AM218" s="262"/>
      <c r="AN218" s="262"/>
      <c r="AO218" s="262"/>
      <c r="AP218" s="262"/>
      <c r="AQ218" s="262"/>
      <c r="AR218" s="263"/>
      <c r="AS218" s="70"/>
      <c r="AY218" s="73"/>
    </row>
    <row r="219" spans="2:53" x14ac:dyDescent="0.2">
      <c r="B219" s="36"/>
      <c r="C219" s="36"/>
      <c r="D219" s="247" t="s">
        <v>82</v>
      </c>
      <c r="E219" s="248"/>
      <c r="F219" s="9" t="s">
        <v>83</v>
      </c>
      <c r="G219" s="104" t="s">
        <v>84</v>
      </c>
      <c r="H219" s="104" t="s">
        <v>26</v>
      </c>
      <c r="I219" s="104" t="s">
        <v>84</v>
      </c>
      <c r="J219" s="104" t="s">
        <v>26</v>
      </c>
      <c r="K219" s="10"/>
      <c r="L219" s="8" t="s">
        <v>26</v>
      </c>
      <c r="M219" s="49"/>
      <c r="N219" s="36"/>
      <c r="O219" s="247" t="s">
        <v>82</v>
      </c>
      <c r="P219" s="248"/>
      <c r="Q219" s="9" t="s">
        <v>83</v>
      </c>
      <c r="R219" s="104" t="s">
        <v>84</v>
      </c>
      <c r="S219" s="104" t="s">
        <v>26</v>
      </c>
      <c r="T219" s="104" t="s">
        <v>84</v>
      </c>
      <c r="U219" s="104" t="s">
        <v>26</v>
      </c>
      <c r="V219" s="10"/>
      <c r="W219" s="8" t="s">
        <v>26</v>
      </c>
      <c r="X219" s="49"/>
      <c r="Y219" s="36"/>
      <c r="Z219" s="247" t="s">
        <v>82</v>
      </c>
      <c r="AA219" s="248"/>
      <c r="AB219" s="9" t="s">
        <v>83</v>
      </c>
      <c r="AC219" s="104" t="s">
        <v>84</v>
      </c>
      <c r="AD219" s="104" t="s">
        <v>26</v>
      </c>
      <c r="AE219" s="104" t="s">
        <v>84</v>
      </c>
      <c r="AF219" s="104" t="s">
        <v>26</v>
      </c>
      <c r="AG219" s="10"/>
      <c r="AH219" s="8" t="s">
        <v>26</v>
      </c>
      <c r="AI219" s="49"/>
      <c r="AJ219" s="49"/>
      <c r="AK219" s="11"/>
      <c r="AL219" s="12" t="s">
        <v>16</v>
      </c>
      <c r="AM219" s="12" t="s">
        <v>20</v>
      </c>
      <c r="AN219" s="12" t="s">
        <v>21</v>
      </c>
      <c r="AO219" s="49"/>
      <c r="AP219" s="13"/>
      <c r="AQ219" s="179" t="s">
        <v>85</v>
      </c>
      <c r="AR219" s="180">
        <f>AL220+AM220+AN220-AN222</f>
        <v>0</v>
      </c>
      <c r="AS219" s="70"/>
      <c r="AU219" s="102"/>
      <c r="AV219" s="102"/>
      <c r="AW219" s="102"/>
      <c r="AX219" s="102"/>
      <c r="AY219" s="102"/>
      <c r="AZ219" s="102"/>
      <c r="BA219" s="102"/>
    </row>
    <row r="220" spans="2:53" x14ac:dyDescent="0.2">
      <c r="B220" s="36"/>
      <c r="C220" s="16">
        <v>1</v>
      </c>
      <c r="D220" s="17" t="s">
        <v>86</v>
      </c>
      <c r="E220" s="106"/>
      <c r="F220" s="18">
        <v>11</v>
      </c>
      <c r="G220" s="76"/>
      <c r="H220" s="19">
        <f>SUM(G220*F220)</f>
        <v>0</v>
      </c>
      <c r="I220" s="76"/>
      <c r="J220" s="19">
        <f>SUM(I220*F220)</f>
        <v>0</v>
      </c>
      <c r="K220" s="20"/>
      <c r="L220" s="21">
        <f>SUM(H220+J220)</f>
        <v>0</v>
      </c>
      <c r="M220" s="13"/>
      <c r="N220" s="16">
        <v>1</v>
      </c>
      <c r="O220" s="17" t="s">
        <v>86</v>
      </c>
      <c r="P220" s="106"/>
      <c r="Q220" s="18">
        <v>11</v>
      </c>
      <c r="R220" s="76"/>
      <c r="S220" s="19">
        <f>SUM(R220*Q220)</f>
        <v>0</v>
      </c>
      <c r="T220" s="76"/>
      <c r="U220" s="19">
        <f>SUM(T220*Q220)</f>
        <v>0</v>
      </c>
      <c r="V220" s="20"/>
      <c r="W220" s="21">
        <f>SUM(S220+U220)</f>
        <v>0</v>
      </c>
      <c r="X220" s="176"/>
      <c r="Y220" s="16">
        <v>1</v>
      </c>
      <c r="Z220" s="17" t="s">
        <v>86</v>
      </c>
      <c r="AA220" s="106"/>
      <c r="AB220" s="18">
        <v>11</v>
      </c>
      <c r="AC220" s="76"/>
      <c r="AD220" s="19">
        <f>SUM(AC220*AB220)</f>
        <v>0</v>
      </c>
      <c r="AE220" s="76"/>
      <c r="AF220" s="19">
        <f>SUM(AE220*AB220)</f>
        <v>0</v>
      </c>
      <c r="AG220" s="20"/>
      <c r="AH220" s="21">
        <f>SUM(AD220+AF220)</f>
        <v>0</v>
      </c>
      <c r="AI220" s="176"/>
      <c r="AJ220" s="13"/>
      <c r="AK220" s="25"/>
      <c r="AL220" s="179">
        <f>SUM(L246)</f>
        <v>0</v>
      </c>
      <c r="AM220" s="179">
        <f>SUM(W246)</f>
        <v>0</v>
      </c>
      <c r="AN220" s="179">
        <f>SUM(AH246)</f>
        <v>0</v>
      </c>
      <c r="AO220" s="23"/>
      <c r="AP220" s="13"/>
      <c r="AQ220" s="100"/>
      <c r="AR220" s="15"/>
      <c r="AS220" s="70"/>
      <c r="AY220" s="73"/>
    </row>
    <row r="221" spans="2:53" x14ac:dyDescent="0.2">
      <c r="B221" s="36"/>
      <c r="C221" s="27">
        <v>2</v>
      </c>
      <c r="D221" s="77" t="s">
        <v>87</v>
      </c>
      <c r="E221" s="28"/>
      <c r="F221" s="29">
        <v>7</v>
      </c>
      <c r="G221" s="76"/>
      <c r="H221" s="26">
        <f>SUM(G221*F221)</f>
        <v>0</v>
      </c>
      <c r="I221" s="76"/>
      <c r="J221" s="30">
        <f>SUM(I221*F221)</f>
        <v>0</v>
      </c>
      <c r="K221" s="31"/>
      <c r="L221" s="32">
        <f>SUM(H221+J221)</f>
        <v>0</v>
      </c>
      <c r="M221" s="13"/>
      <c r="N221" s="27">
        <v>2</v>
      </c>
      <c r="O221" s="77" t="s">
        <v>87</v>
      </c>
      <c r="P221" s="28"/>
      <c r="Q221" s="29">
        <v>7</v>
      </c>
      <c r="R221" s="76"/>
      <c r="S221" s="26">
        <f>SUM(R221*Q221)</f>
        <v>0</v>
      </c>
      <c r="T221" s="76"/>
      <c r="U221" s="30">
        <f>SUM(T221*Q221)</f>
        <v>0</v>
      </c>
      <c r="V221" s="31"/>
      <c r="W221" s="32">
        <f>SUM(S221+U221)</f>
        <v>0</v>
      </c>
      <c r="X221" s="23"/>
      <c r="Y221" s="27">
        <v>2</v>
      </c>
      <c r="Z221" s="77" t="s">
        <v>87</v>
      </c>
      <c r="AA221" s="28"/>
      <c r="AB221" s="29">
        <v>7</v>
      </c>
      <c r="AC221" s="76"/>
      <c r="AD221" s="26">
        <f>SUM(AC221*AB221)</f>
        <v>0</v>
      </c>
      <c r="AE221" s="76"/>
      <c r="AF221" s="30">
        <f>SUM(AE221*AB221)</f>
        <v>0</v>
      </c>
      <c r="AG221" s="31"/>
      <c r="AH221" s="32">
        <f>SUM(AD221+AF221)</f>
        <v>0</v>
      </c>
      <c r="AI221" s="23"/>
      <c r="AJ221" s="13"/>
      <c r="AK221" s="36"/>
      <c r="AL221" s="23"/>
      <c r="AM221" s="23"/>
      <c r="AN221" s="23"/>
      <c r="AO221" s="23"/>
      <c r="AP221" s="13"/>
      <c r="AQ221" s="14"/>
      <c r="AR221" s="15"/>
      <c r="AS221" s="70"/>
      <c r="AY221" s="73"/>
    </row>
    <row r="222" spans="2:53" x14ac:dyDescent="0.2">
      <c r="B222" s="36"/>
      <c r="C222" s="25">
        <v>3</v>
      </c>
      <c r="D222" s="17" t="s">
        <v>88</v>
      </c>
      <c r="E222" s="28"/>
      <c r="F222" s="29">
        <v>7</v>
      </c>
      <c r="G222" s="76"/>
      <c r="H222" s="26">
        <f>SUM(G222*F222)</f>
        <v>0</v>
      </c>
      <c r="I222" s="76"/>
      <c r="J222" s="26">
        <f>SUM(I222*F222)</f>
        <v>0</v>
      </c>
      <c r="K222" s="34"/>
      <c r="L222" s="35">
        <f>SUM(H222+J222)</f>
        <v>0</v>
      </c>
      <c r="M222" s="13"/>
      <c r="N222" s="25">
        <v>3</v>
      </c>
      <c r="O222" s="17" t="s">
        <v>88</v>
      </c>
      <c r="P222" s="28"/>
      <c r="Q222" s="29">
        <v>7</v>
      </c>
      <c r="R222" s="76"/>
      <c r="S222" s="26">
        <f>SUM(R222*Q222)</f>
        <v>0</v>
      </c>
      <c r="T222" s="76"/>
      <c r="U222" s="26">
        <f>SUM(T222*Q222)</f>
        <v>0</v>
      </c>
      <c r="V222" s="34"/>
      <c r="W222" s="35">
        <f>SUM(S222+U222)</f>
        <v>0</v>
      </c>
      <c r="X222" s="23"/>
      <c r="Y222" s="25">
        <v>3</v>
      </c>
      <c r="Z222" s="17" t="s">
        <v>88</v>
      </c>
      <c r="AA222" s="28"/>
      <c r="AB222" s="29">
        <v>7</v>
      </c>
      <c r="AC222" s="76"/>
      <c r="AD222" s="26">
        <f>SUM(AC222*AB222)</f>
        <v>0</v>
      </c>
      <c r="AE222" s="76"/>
      <c r="AF222" s="26">
        <f>SUM(AE222*AB222)</f>
        <v>0</v>
      </c>
      <c r="AG222" s="34"/>
      <c r="AH222" s="35">
        <f>SUM(AD222+AF222)</f>
        <v>0</v>
      </c>
      <c r="AI222" s="23"/>
      <c r="AJ222" s="13"/>
      <c r="AK222" s="16" t="s">
        <v>89</v>
      </c>
      <c r="AL222" s="178">
        <f>MAX(AL220:AN220)</f>
        <v>0</v>
      </c>
      <c r="AM222" s="34" t="s">
        <v>90</v>
      </c>
      <c r="AN222" s="179">
        <f>MIN(AL220:AN220)</f>
        <v>0</v>
      </c>
      <c r="AO222" s="23"/>
      <c r="AP222" s="13"/>
      <c r="AQ222" s="14"/>
      <c r="AR222" s="15"/>
      <c r="AS222" s="70"/>
      <c r="AY222" s="73"/>
    </row>
    <row r="223" spans="2:53" x14ac:dyDescent="0.2">
      <c r="B223" s="36"/>
      <c r="C223" s="27">
        <v>4</v>
      </c>
      <c r="D223" s="77" t="s">
        <v>91</v>
      </c>
      <c r="E223" s="28"/>
      <c r="F223" s="29">
        <v>7</v>
      </c>
      <c r="G223" s="76"/>
      <c r="H223" s="26">
        <f t="shared" ref="H223:H228" si="54">SUM(G223*F223)</f>
        <v>0</v>
      </c>
      <c r="I223" s="76"/>
      <c r="J223" s="26">
        <f t="shared" ref="J223:J228" si="55">SUM(I223*F223)</f>
        <v>0</v>
      </c>
      <c r="K223" s="37"/>
      <c r="L223" s="35">
        <f t="shared" ref="L223:L228" si="56">SUM(H223+J223)</f>
        <v>0</v>
      </c>
      <c r="M223" s="13"/>
      <c r="N223" s="27">
        <v>4</v>
      </c>
      <c r="O223" s="77" t="s">
        <v>91</v>
      </c>
      <c r="P223" s="28"/>
      <c r="Q223" s="29">
        <v>7</v>
      </c>
      <c r="R223" s="76"/>
      <c r="S223" s="26">
        <f t="shared" ref="S223:S228" si="57">SUM(R223*Q223)</f>
        <v>0</v>
      </c>
      <c r="T223" s="76"/>
      <c r="U223" s="26">
        <f t="shared" ref="U223:U228" si="58">SUM(T223*Q223)</f>
        <v>0</v>
      </c>
      <c r="V223" s="37"/>
      <c r="W223" s="35">
        <f t="shared" ref="W223:W228" si="59">SUM(S223+U223)</f>
        <v>0</v>
      </c>
      <c r="X223" s="23"/>
      <c r="Y223" s="27">
        <v>4</v>
      </c>
      <c r="Z223" s="77" t="s">
        <v>91</v>
      </c>
      <c r="AA223" s="28"/>
      <c r="AB223" s="29">
        <v>7</v>
      </c>
      <c r="AC223" s="76"/>
      <c r="AD223" s="26">
        <f t="shared" ref="AD223:AD228" si="60">SUM(AC223*AB223)</f>
        <v>0</v>
      </c>
      <c r="AE223" s="76"/>
      <c r="AF223" s="26">
        <f t="shared" ref="AF223:AF228" si="61">SUM(AE223*AB223)</f>
        <v>0</v>
      </c>
      <c r="AG223" s="37"/>
      <c r="AH223" s="35">
        <f t="shared" ref="AH223:AH228" si="62">SUM(AD223+AF223)</f>
        <v>0</v>
      </c>
      <c r="AI223" s="23"/>
      <c r="AJ223" s="13"/>
      <c r="AK223" s="177"/>
      <c r="AL223" s="100"/>
      <c r="AM223" s="13"/>
      <c r="AN223" s="13"/>
      <c r="AO223" s="13"/>
      <c r="AP223" s="13"/>
      <c r="AQ223" s="14"/>
      <c r="AR223" s="15"/>
      <c r="AS223" s="70"/>
      <c r="AY223" s="73"/>
    </row>
    <row r="224" spans="2:53" x14ac:dyDescent="0.2">
      <c r="B224" s="36"/>
      <c r="C224" s="27">
        <v>5</v>
      </c>
      <c r="D224" s="77" t="s">
        <v>93</v>
      </c>
      <c r="E224" s="28"/>
      <c r="F224" s="29">
        <v>7</v>
      </c>
      <c r="G224" s="76"/>
      <c r="H224" s="26">
        <f t="shared" si="54"/>
        <v>0</v>
      </c>
      <c r="I224" s="76"/>
      <c r="J224" s="26">
        <f t="shared" si="55"/>
        <v>0</v>
      </c>
      <c r="K224" s="37"/>
      <c r="L224" s="35">
        <f t="shared" si="56"/>
        <v>0</v>
      </c>
      <c r="M224" s="13"/>
      <c r="N224" s="27">
        <v>5</v>
      </c>
      <c r="O224" s="77" t="s">
        <v>93</v>
      </c>
      <c r="P224" s="28"/>
      <c r="Q224" s="29">
        <v>7</v>
      </c>
      <c r="R224" s="76"/>
      <c r="S224" s="26">
        <f t="shared" si="57"/>
        <v>0</v>
      </c>
      <c r="T224" s="76"/>
      <c r="U224" s="26">
        <f t="shared" si="58"/>
        <v>0</v>
      </c>
      <c r="V224" s="37"/>
      <c r="W224" s="35">
        <f t="shared" si="59"/>
        <v>0</v>
      </c>
      <c r="X224" s="23"/>
      <c r="Y224" s="27">
        <v>5</v>
      </c>
      <c r="Z224" s="77" t="s">
        <v>93</v>
      </c>
      <c r="AA224" s="28"/>
      <c r="AB224" s="29">
        <v>7</v>
      </c>
      <c r="AC224" s="76"/>
      <c r="AD224" s="26">
        <f t="shared" si="60"/>
        <v>0</v>
      </c>
      <c r="AE224" s="76"/>
      <c r="AF224" s="26">
        <f t="shared" si="61"/>
        <v>0</v>
      </c>
      <c r="AG224" s="37"/>
      <c r="AH224" s="35">
        <f t="shared" si="62"/>
        <v>0</v>
      </c>
      <c r="AI224" s="23"/>
      <c r="AJ224" s="13"/>
      <c r="AK224" s="177"/>
      <c r="AL224" s="100"/>
      <c r="AM224" s="13"/>
      <c r="AN224" s="13"/>
      <c r="AO224" s="13"/>
      <c r="AP224" s="13"/>
      <c r="AQ224" s="14"/>
      <c r="AR224" s="15"/>
      <c r="AS224" s="70"/>
      <c r="AY224" s="73"/>
    </row>
    <row r="225" spans="2:51" x14ac:dyDescent="0.2">
      <c r="B225" s="36"/>
      <c r="C225" s="27">
        <v>6</v>
      </c>
      <c r="D225" s="17" t="s">
        <v>94</v>
      </c>
      <c r="E225" s="28"/>
      <c r="F225" s="29">
        <v>7</v>
      </c>
      <c r="G225" s="76"/>
      <c r="H225" s="26">
        <f t="shared" si="54"/>
        <v>0</v>
      </c>
      <c r="I225" s="76"/>
      <c r="J225" s="26">
        <f t="shared" si="55"/>
        <v>0</v>
      </c>
      <c r="K225" s="37"/>
      <c r="L225" s="35">
        <f t="shared" si="56"/>
        <v>0</v>
      </c>
      <c r="M225" s="13"/>
      <c r="N225" s="27">
        <v>6</v>
      </c>
      <c r="O225" s="17" t="s">
        <v>94</v>
      </c>
      <c r="P225" s="28"/>
      <c r="Q225" s="29">
        <v>7</v>
      </c>
      <c r="R225" s="76"/>
      <c r="S225" s="26">
        <f t="shared" si="57"/>
        <v>0</v>
      </c>
      <c r="T225" s="76"/>
      <c r="U225" s="26">
        <f t="shared" si="58"/>
        <v>0</v>
      </c>
      <c r="V225" s="37"/>
      <c r="W225" s="35">
        <f t="shared" si="59"/>
        <v>0</v>
      </c>
      <c r="X225" s="23"/>
      <c r="Y225" s="27">
        <v>6</v>
      </c>
      <c r="Z225" s="17" t="s">
        <v>94</v>
      </c>
      <c r="AA225" s="28"/>
      <c r="AB225" s="29">
        <v>7</v>
      </c>
      <c r="AC225" s="76"/>
      <c r="AD225" s="26">
        <f t="shared" si="60"/>
        <v>0</v>
      </c>
      <c r="AE225" s="76"/>
      <c r="AF225" s="26">
        <f t="shared" si="61"/>
        <v>0</v>
      </c>
      <c r="AG225" s="37"/>
      <c r="AH225" s="35">
        <f t="shared" si="62"/>
        <v>0</v>
      </c>
      <c r="AI225" s="23"/>
      <c r="AJ225" s="13"/>
      <c r="AK225" s="36"/>
      <c r="AL225" s="13"/>
      <c r="AM225" s="13"/>
      <c r="AN225" s="13"/>
      <c r="AO225" s="13"/>
      <c r="AP225" s="13"/>
      <c r="AQ225" s="14"/>
      <c r="AR225" s="15"/>
      <c r="AS225" s="70"/>
      <c r="AY225" s="73"/>
    </row>
    <row r="226" spans="2:51" ht="13.5" thickBot="1" x14ac:dyDescent="0.25">
      <c r="B226" s="36"/>
      <c r="C226" s="27">
        <v>7</v>
      </c>
      <c r="D226" s="77" t="s">
        <v>95</v>
      </c>
      <c r="E226" s="28"/>
      <c r="F226" s="29">
        <v>7</v>
      </c>
      <c r="G226" s="76"/>
      <c r="H226" s="26">
        <f t="shared" si="54"/>
        <v>0</v>
      </c>
      <c r="I226" s="76"/>
      <c r="J226" s="26">
        <f t="shared" si="55"/>
        <v>0</v>
      </c>
      <c r="K226" s="37"/>
      <c r="L226" s="35">
        <f t="shared" si="56"/>
        <v>0</v>
      </c>
      <c r="M226" s="13"/>
      <c r="N226" s="27">
        <v>7</v>
      </c>
      <c r="O226" s="77" t="s">
        <v>95</v>
      </c>
      <c r="P226" s="28"/>
      <c r="Q226" s="29">
        <v>7</v>
      </c>
      <c r="R226" s="76"/>
      <c r="S226" s="26">
        <f t="shared" si="57"/>
        <v>0</v>
      </c>
      <c r="T226" s="76"/>
      <c r="U226" s="26">
        <f t="shared" si="58"/>
        <v>0</v>
      </c>
      <c r="V226" s="37"/>
      <c r="W226" s="35">
        <f t="shared" si="59"/>
        <v>0</v>
      </c>
      <c r="X226" s="23"/>
      <c r="Y226" s="27">
        <v>7</v>
      </c>
      <c r="Z226" s="77" t="s">
        <v>95</v>
      </c>
      <c r="AA226" s="28"/>
      <c r="AB226" s="29">
        <v>7</v>
      </c>
      <c r="AC226" s="76"/>
      <c r="AD226" s="26">
        <f t="shared" si="60"/>
        <v>0</v>
      </c>
      <c r="AE226" s="76"/>
      <c r="AF226" s="26">
        <f t="shared" si="61"/>
        <v>0</v>
      </c>
      <c r="AG226" s="37"/>
      <c r="AH226" s="35">
        <f t="shared" si="62"/>
        <v>0</v>
      </c>
      <c r="AI226" s="23"/>
      <c r="AJ226" s="13"/>
      <c r="AK226" s="38"/>
      <c r="AL226" s="39"/>
      <c r="AM226" s="39"/>
      <c r="AN226" s="39"/>
      <c r="AO226" s="39"/>
      <c r="AP226" s="39"/>
      <c r="AQ226" s="40"/>
      <c r="AR226" s="41"/>
      <c r="AS226" s="70"/>
      <c r="AY226" s="73"/>
    </row>
    <row r="227" spans="2:51" x14ac:dyDescent="0.2">
      <c r="B227" s="36"/>
      <c r="C227" s="27">
        <v>8</v>
      </c>
      <c r="D227" s="77" t="s">
        <v>96</v>
      </c>
      <c r="E227" s="28"/>
      <c r="F227" s="29">
        <v>7</v>
      </c>
      <c r="G227" s="76"/>
      <c r="H227" s="26">
        <f t="shared" si="54"/>
        <v>0</v>
      </c>
      <c r="I227" s="76"/>
      <c r="J227" s="26">
        <f t="shared" si="55"/>
        <v>0</v>
      </c>
      <c r="K227" s="37"/>
      <c r="L227" s="35">
        <f t="shared" si="56"/>
        <v>0</v>
      </c>
      <c r="M227" s="13"/>
      <c r="N227" s="27">
        <v>8</v>
      </c>
      <c r="O227" s="77" t="s">
        <v>96</v>
      </c>
      <c r="P227" s="28"/>
      <c r="Q227" s="29">
        <v>7</v>
      </c>
      <c r="R227" s="76"/>
      <c r="S227" s="26">
        <f t="shared" si="57"/>
        <v>0</v>
      </c>
      <c r="T227" s="76"/>
      <c r="U227" s="26">
        <f t="shared" si="58"/>
        <v>0</v>
      </c>
      <c r="V227" s="37"/>
      <c r="W227" s="35">
        <f t="shared" si="59"/>
        <v>0</v>
      </c>
      <c r="X227" s="23"/>
      <c r="Y227" s="27">
        <v>8</v>
      </c>
      <c r="Z227" s="77" t="s">
        <v>96</v>
      </c>
      <c r="AA227" s="28"/>
      <c r="AB227" s="29">
        <v>7</v>
      </c>
      <c r="AC227" s="76"/>
      <c r="AD227" s="26">
        <f t="shared" si="60"/>
        <v>0</v>
      </c>
      <c r="AE227" s="76"/>
      <c r="AF227" s="26">
        <f t="shared" si="61"/>
        <v>0</v>
      </c>
      <c r="AG227" s="37"/>
      <c r="AH227" s="35">
        <f t="shared" si="62"/>
        <v>0</v>
      </c>
      <c r="AI227" s="23"/>
      <c r="AJ227" s="13"/>
      <c r="AK227" s="13"/>
      <c r="AL227" s="13"/>
      <c r="AM227" s="13"/>
      <c r="AN227" s="13"/>
      <c r="AO227" s="13"/>
      <c r="AP227" s="13"/>
      <c r="AQ227" s="13"/>
      <c r="AR227" s="13"/>
      <c r="AS227" s="70"/>
      <c r="AY227" s="73"/>
    </row>
    <row r="228" spans="2:51" x14ac:dyDescent="0.2">
      <c r="B228" s="36"/>
      <c r="C228" s="27">
        <v>9</v>
      </c>
      <c r="D228" s="17" t="s">
        <v>97</v>
      </c>
      <c r="E228" s="28"/>
      <c r="F228" s="29">
        <v>7</v>
      </c>
      <c r="G228" s="76"/>
      <c r="H228" s="26">
        <f t="shared" si="54"/>
        <v>0</v>
      </c>
      <c r="I228" s="76"/>
      <c r="J228" s="26">
        <f t="shared" si="55"/>
        <v>0</v>
      </c>
      <c r="K228" s="31"/>
      <c r="L228" s="35">
        <f t="shared" si="56"/>
        <v>0</v>
      </c>
      <c r="M228" s="13"/>
      <c r="N228" s="27">
        <v>9</v>
      </c>
      <c r="O228" s="17" t="s">
        <v>97</v>
      </c>
      <c r="P228" s="28"/>
      <c r="Q228" s="29">
        <v>7</v>
      </c>
      <c r="R228" s="76"/>
      <c r="S228" s="26">
        <f t="shared" si="57"/>
        <v>0</v>
      </c>
      <c r="T228" s="76"/>
      <c r="U228" s="26">
        <f t="shared" si="58"/>
        <v>0</v>
      </c>
      <c r="V228" s="31"/>
      <c r="W228" s="35">
        <f t="shared" si="59"/>
        <v>0</v>
      </c>
      <c r="X228" s="23"/>
      <c r="Y228" s="27">
        <v>9</v>
      </c>
      <c r="Z228" s="17" t="s">
        <v>97</v>
      </c>
      <c r="AA228" s="28"/>
      <c r="AB228" s="29">
        <v>7</v>
      </c>
      <c r="AC228" s="76"/>
      <c r="AD228" s="26">
        <f t="shared" si="60"/>
        <v>0</v>
      </c>
      <c r="AE228" s="76"/>
      <c r="AF228" s="26">
        <f t="shared" si="61"/>
        <v>0</v>
      </c>
      <c r="AG228" s="31"/>
      <c r="AH228" s="35">
        <f t="shared" si="62"/>
        <v>0</v>
      </c>
      <c r="AI228" s="23"/>
      <c r="AJ228" s="13"/>
      <c r="AK228" s="13"/>
      <c r="AL228" s="13"/>
      <c r="AM228" s="13"/>
      <c r="AN228" s="13"/>
      <c r="AO228" s="13"/>
      <c r="AP228" s="13"/>
      <c r="AQ228" s="13"/>
      <c r="AR228" s="13"/>
      <c r="AS228" s="70"/>
      <c r="AY228" s="73"/>
    </row>
    <row r="229" spans="2:51" x14ac:dyDescent="0.2">
      <c r="B229" s="36"/>
      <c r="C229" s="25">
        <v>10</v>
      </c>
      <c r="D229" s="33" t="s">
        <v>98</v>
      </c>
      <c r="E229" s="20"/>
      <c r="F229" s="29">
        <v>11</v>
      </c>
      <c r="G229" s="76"/>
      <c r="H229" s="26">
        <f>SUM(G229*F229)</f>
        <v>0</v>
      </c>
      <c r="I229" s="76"/>
      <c r="J229" s="26">
        <f>SUM(I229*F229)</f>
        <v>0</v>
      </c>
      <c r="K229" s="10"/>
      <c r="L229" s="35">
        <f>SUM(H229+J229)</f>
        <v>0</v>
      </c>
      <c r="M229" s="13"/>
      <c r="N229" s="25">
        <v>10</v>
      </c>
      <c r="O229" s="33" t="s">
        <v>98</v>
      </c>
      <c r="P229" s="20"/>
      <c r="Q229" s="29">
        <v>11</v>
      </c>
      <c r="R229" s="76"/>
      <c r="S229" s="26">
        <f>SUM(R229*Q229)</f>
        <v>0</v>
      </c>
      <c r="T229" s="76"/>
      <c r="U229" s="26">
        <f>SUM(T229*Q229)</f>
        <v>0</v>
      </c>
      <c r="V229" s="10"/>
      <c r="W229" s="35">
        <f>SUM(S229+U229)</f>
        <v>0</v>
      </c>
      <c r="X229" s="23"/>
      <c r="Y229" s="25">
        <v>10</v>
      </c>
      <c r="Z229" s="33" t="s">
        <v>98</v>
      </c>
      <c r="AA229" s="20"/>
      <c r="AB229" s="29">
        <v>11</v>
      </c>
      <c r="AC229" s="76"/>
      <c r="AD229" s="26">
        <f>SUM(AC229*AB229)</f>
        <v>0</v>
      </c>
      <c r="AE229" s="76"/>
      <c r="AF229" s="26">
        <f>SUM(AE229*AB229)</f>
        <v>0</v>
      </c>
      <c r="AG229" s="10"/>
      <c r="AH229" s="35">
        <f>SUM(AD229+AF229)</f>
        <v>0</v>
      </c>
      <c r="AI229" s="23"/>
      <c r="AJ229" s="13"/>
      <c r="AK229" s="13"/>
      <c r="AL229" s="13"/>
      <c r="AM229" s="13"/>
      <c r="AN229" s="13"/>
      <c r="AO229" s="13"/>
      <c r="AP229" s="13"/>
      <c r="AQ229" s="13"/>
      <c r="AR229" s="13"/>
      <c r="AS229" s="70"/>
      <c r="AY229" s="73"/>
    </row>
    <row r="230" spans="2:51" x14ac:dyDescent="0.2">
      <c r="B230" s="36"/>
      <c r="C230" s="36"/>
      <c r="D230" s="13"/>
      <c r="E230" s="22"/>
      <c r="F230" s="13"/>
      <c r="G230" s="23"/>
      <c r="H230" s="13"/>
      <c r="I230" s="23"/>
      <c r="J230" s="13"/>
      <c r="K230" s="23"/>
      <c r="L230" s="24"/>
      <c r="M230" s="13"/>
      <c r="N230" s="36"/>
      <c r="O230" s="13"/>
      <c r="P230" s="22"/>
      <c r="Q230" s="13"/>
      <c r="R230" s="23"/>
      <c r="S230" s="13"/>
      <c r="T230" s="23"/>
      <c r="U230" s="13"/>
      <c r="V230" s="23"/>
      <c r="W230" s="24"/>
      <c r="X230" s="23"/>
      <c r="Y230" s="36"/>
      <c r="Z230" s="13"/>
      <c r="AA230" s="22"/>
      <c r="AB230" s="13"/>
      <c r="AC230" s="23"/>
      <c r="AD230" s="13"/>
      <c r="AE230" s="23"/>
      <c r="AF230" s="13"/>
      <c r="AG230" s="23"/>
      <c r="AH230" s="24"/>
      <c r="AI230" s="23"/>
      <c r="AJ230" s="13"/>
      <c r="AK230" s="13"/>
      <c r="AL230" s="13"/>
      <c r="AM230" s="13"/>
      <c r="AN230" s="13"/>
      <c r="AO230" s="13"/>
      <c r="AP230" s="13"/>
      <c r="AQ230" s="13"/>
      <c r="AR230" s="13"/>
      <c r="AS230" s="70"/>
      <c r="AY230" s="73"/>
    </row>
    <row r="231" spans="2:51" x14ac:dyDescent="0.2">
      <c r="B231" s="36"/>
      <c r="C231" s="25">
        <v>11</v>
      </c>
      <c r="D231" s="249" t="s">
        <v>99</v>
      </c>
      <c r="E231" s="250"/>
      <c r="F231" s="42"/>
      <c r="G231" s="43"/>
      <c r="H231" s="43"/>
      <c r="I231" s="43"/>
      <c r="J231" s="43"/>
      <c r="K231" s="13"/>
      <c r="L231" s="44"/>
      <c r="M231" s="13"/>
      <c r="N231" s="25">
        <v>11</v>
      </c>
      <c r="O231" s="249" t="s">
        <v>99</v>
      </c>
      <c r="P231" s="250"/>
      <c r="Q231" s="42"/>
      <c r="R231" s="43"/>
      <c r="S231" s="43"/>
      <c r="T231" s="43"/>
      <c r="U231" s="43"/>
      <c r="V231" s="13"/>
      <c r="W231" s="44"/>
      <c r="X231" s="23"/>
      <c r="Y231" s="25">
        <v>11</v>
      </c>
      <c r="Z231" s="249" t="s">
        <v>99</v>
      </c>
      <c r="AA231" s="250"/>
      <c r="AB231" s="42"/>
      <c r="AC231" s="43"/>
      <c r="AD231" s="43"/>
      <c r="AE231" s="43"/>
      <c r="AF231" s="43"/>
      <c r="AG231" s="13"/>
      <c r="AH231" s="44"/>
      <c r="AI231" s="23"/>
      <c r="AJ231" s="13"/>
      <c r="AK231" s="13"/>
      <c r="AL231" s="13"/>
      <c r="AM231" s="13"/>
      <c r="AN231" s="13"/>
      <c r="AO231" s="13"/>
      <c r="AP231" s="13"/>
      <c r="AQ231" s="13"/>
      <c r="AR231" s="13"/>
      <c r="AS231" s="70"/>
      <c r="AY231" s="73"/>
    </row>
    <row r="232" spans="2:51" x14ac:dyDescent="0.2">
      <c r="B232" s="36"/>
      <c r="C232" s="25"/>
      <c r="D232" s="17" t="s">
        <v>100</v>
      </c>
      <c r="E232" s="20"/>
      <c r="F232" s="46">
        <v>6</v>
      </c>
      <c r="G232" s="76"/>
      <c r="H232" s="47">
        <f>SUM(G232*F232)</f>
        <v>0</v>
      </c>
      <c r="I232" s="76"/>
      <c r="J232" s="48">
        <f>SUM(I232*F232)</f>
        <v>0</v>
      </c>
      <c r="K232" s="34"/>
      <c r="L232" s="44">
        <f>SUM(H232+J232)</f>
        <v>0</v>
      </c>
      <c r="M232" s="13"/>
      <c r="N232" s="25"/>
      <c r="O232" s="17" t="s">
        <v>100</v>
      </c>
      <c r="P232" s="20"/>
      <c r="Q232" s="46">
        <v>6</v>
      </c>
      <c r="R232" s="76"/>
      <c r="S232" s="47">
        <f>SUM(R232*Q232)</f>
        <v>0</v>
      </c>
      <c r="T232" s="76"/>
      <c r="U232" s="48">
        <f>SUM(T232*Q232)</f>
        <v>0</v>
      </c>
      <c r="V232" s="34"/>
      <c r="W232" s="44">
        <f>SUM(S232+U232)</f>
        <v>0</v>
      </c>
      <c r="X232" s="23"/>
      <c r="Y232" s="25"/>
      <c r="Z232" s="17" t="s">
        <v>100</v>
      </c>
      <c r="AA232" s="20"/>
      <c r="AB232" s="46">
        <v>6</v>
      </c>
      <c r="AC232" s="76"/>
      <c r="AD232" s="47">
        <f>SUM(AC232*AB232)</f>
        <v>0</v>
      </c>
      <c r="AE232" s="76"/>
      <c r="AF232" s="48">
        <f>SUM(AE232*AB232)</f>
        <v>0</v>
      </c>
      <c r="AG232" s="34"/>
      <c r="AH232" s="44">
        <f>SUM(AD232+AF232)</f>
        <v>0</v>
      </c>
      <c r="AI232" s="23"/>
      <c r="AJ232" s="13"/>
      <c r="AK232" s="13"/>
      <c r="AL232" s="13"/>
      <c r="AM232" s="13"/>
      <c r="AN232" s="13"/>
      <c r="AO232" s="13"/>
      <c r="AP232" s="13"/>
      <c r="AQ232" s="13"/>
      <c r="AR232" s="13"/>
      <c r="AS232" s="70"/>
      <c r="AY232" s="73"/>
    </row>
    <row r="233" spans="2:51" x14ac:dyDescent="0.2">
      <c r="B233" s="36"/>
      <c r="C233" s="25"/>
      <c r="D233" s="17" t="s">
        <v>101</v>
      </c>
      <c r="E233" s="45"/>
      <c r="F233" s="46">
        <v>4</v>
      </c>
      <c r="G233" s="76"/>
      <c r="H233" s="47">
        <f>SUM(G233*F233)</f>
        <v>0</v>
      </c>
      <c r="I233" s="76"/>
      <c r="J233" s="48">
        <f>SUM(I233*F233)</f>
        <v>0</v>
      </c>
      <c r="K233" s="34"/>
      <c r="L233" s="44">
        <f>SUM(H233+J233)</f>
        <v>0</v>
      </c>
      <c r="M233" s="13"/>
      <c r="N233" s="25"/>
      <c r="O233" s="17" t="s">
        <v>101</v>
      </c>
      <c r="P233" s="45"/>
      <c r="Q233" s="46">
        <v>4</v>
      </c>
      <c r="R233" s="76"/>
      <c r="S233" s="47">
        <f>SUM(R233*Q233)</f>
        <v>0</v>
      </c>
      <c r="T233" s="76"/>
      <c r="U233" s="48">
        <f>SUM(T233*Q233)</f>
        <v>0</v>
      </c>
      <c r="V233" s="34"/>
      <c r="W233" s="44">
        <f>SUM(S233+U233)</f>
        <v>0</v>
      </c>
      <c r="X233" s="23"/>
      <c r="Y233" s="25"/>
      <c r="Z233" s="17" t="s">
        <v>101</v>
      </c>
      <c r="AA233" s="45"/>
      <c r="AB233" s="46">
        <v>4</v>
      </c>
      <c r="AC233" s="76"/>
      <c r="AD233" s="47">
        <f>SUM(AC233*AB233)</f>
        <v>0</v>
      </c>
      <c r="AE233" s="76"/>
      <c r="AF233" s="48">
        <f>SUM(AE233*AB233)</f>
        <v>0</v>
      </c>
      <c r="AG233" s="34"/>
      <c r="AH233" s="44">
        <f>SUM(AD233+AF233)</f>
        <v>0</v>
      </c>
      <c r="AI233" s="23"/>
      <c r="AJ233" s="13"/>
      <c r="AK233" s="13"/>
      <c r="AL233" s="13"/>
      <c r="AM233" s="13"/>
      <c r="AN233" s="13"/>
      <c r="AO233" s="13"/>
      <c r="AP233" s="13"/>
      <c r="AQ233" s="13"/>
      <c r="AR233" s="13"/>
      <c r="AS233" s="70"/>
      <c r="AY233" s="73"/>
    </row>
    <row r="234" spans="2:51" x14ac:dyDescent="0.2">
      <c r="B234" s="36"/>
      <c r="C234" s="25"/>
      <c r="D234" s="17" t="s">
        <v>102</v>
      </c>
      <c r="E234" s="20"/>
      <c r="F234" s="29">
        <v>2</v>
      </c>
      <c r="G234" s="76"/>
      <c r="H234" s="26">
        <f>SUM(G234*F234)</f>
        <v>0</v>
      </c>
      <c r="I234" s="76"/>
      <c r="J234" s="26">
        <f>SUM(I234*F234)</f>
        <v>0</v>
      </c>
      <c r="K234" s="37"/>
      <c r="L234" s="35">
        <f>SUM(H234+J234)</f>
        <v>0</v>
      </c>
      <c r="M234" s="13"/>
      <c r="N234" s="25"/>
      <c r="O234" s="17" t="s">
        <v>102</v>
      </c>
      <c r="P234" s="20"/>
      <c r="Q234" s="29">
        <v>2</v>
      </c>
      <c r="R234" s="76"/>
      <c r="S234" s="26">
        <f>SUM(R234*Q234)</f>
        <v>0</v>
      </c>
      <c r="T234" s="76"/>
      <c r="U234" s="26">
        <f>SUM(T234*Q234)</f>
        <v>0</v>
      </c>
      <c r="V234" s="37"/>
      <c r="W234" s="35">
        <f>SUM(S234+U234)</f>
        <v>0</v>
      </c>
      <c r="X234" s="23"/>
      <c r="Y234" s="25"/>
      <c r="Z234" s="17" t="s">
        <v>102</v>
      </c>
      <c r="AA234" s="20"/>
      <c r="AB234" s="29">
        <v>2</v>
      </c>
      <c r="AC234" s="76"/>
      <c r="AD234" s="26">
        <f>SUM(AC234*AB234)</f>
        <v>0</v>
      </c>
      <c r="AE234" s="76"/>
      <c r="AF234" s="26">
        <f>SUM(AE234*AB234)</f>
        <v>0</v>
      </c>
      <c r="AG234" s="37"/>
      <c r="AH234" s="35">
        <f>SUM(AD234+AF234)</f>
        <v>0</v>
      </c>
      <c r="AI234" s="23"/>
      <c r="AJ234" s="13"/>
      <c r="AK234" s="13"/>
      <c r="AL234" s="13"/>
      <c r="AM234" s="13"/>
      <c r="AN234" s="13"/>
      <c r="AO234" s="13"/>
      <c r="AP234" s="13"/>
      <c r="AQ234" s="13"/>
      <c r="AR234" s="13"/>
      <c r="AS234" s="70"/>
      <c r="AY234" s="73"/>
    </row>
    <row r="235" spans="2:51" x14ac:dyDescent="0.2">
      <c r="B235" s="36"/>
      <c r="C235" s="25"/>
      <c r="D235" s="17" t="s">
        <v>103</v>
      </c>
      <c r="E235" s="78"/>
      <c r="F235" s="29">
        <v>6</v>
      </c>
      <c r="G235" s="76"/>
      <c r="H235" s="26">
        <f>SUM(G235*F235)</f>
        <v>0</v>
      </c>
      <c r="I235" s="76"/>
      <c r="J235" s="26">
        <f>SUM(I235*F235)</f>
        <v>0</v>
      </c>
      <c r="K235" s="34"/>
      <c r="L235" s="35">
        <f>SUM(H235+J235)</f>
        <v>0</v>
      </c>
      <c r="M235" s="13"/>
      <c r="N235" s="25"/>
      <c r="O235" s="17" t="s">
        <v>103</v>
      </c>
      <c r="P235" s="78"/>
      <c r="Q235" s="29">
        <v>6</v>
      </c>
      <c r="R235" s="76"/>
      <c r="S235" s="26">
        <f>SUM(R235*Q235)</f>
        <v>0</v>
      </c>
      <c r="T235" s="76"/>
      <c r="U235" s="26">
        <f>SUM(T235*Q235)</f>
        <v>0</v>
      </c>
      <c r="V235" s="34"/>
      <c r="W235" s="35">
        <f>SUM(S235+U235)</f>
        <v>0</v>
      </c>
      <c r="X235" s="23"/>
      <c r="Y235" s="25"/>
      <c r="Z235" s="17" t="s">
        <v>103</v>
      </c>
      <c r="AA235" s="78"/>
      <c r="AB235" s="29">
        <v>6</v>
      </c>
      <c r="AC235" s="76"/>
      <c r="AD235" s="26">
        <f>SUM(AC235*AB235)</f>
        <v>0</v>
      </c>
      <c r="AE235" s="76"/>
      <c r="AF235" s="26">
        <f>SUM(AE235*AB235)</f>
        <v>0</v>
      </c>
      <c r="AG235" s="34"/>
      <c r="AH235" s="35">
        <f>SUM(AD235+AF235)</f>
        <v>0</v>
      </c>
      <c r="AI235" s="23"/>
      <c r="AJ235" s="13"/>
      <c r="AK235" s="13"/>
      <c r="AL235" s="13"/>
      <c r="AM235" s="13"/>
      <c r="AN235" s="13"/>
      <c r="AO235" s="13"/>
      <c r="AP235" s="13"/>
      <c r="AQ235" s="13"/>
      <c r="AR235" s="13"/>
      <c r="AS235" s="70"/>
      <c r="AY235" s="73"/>
    </row>
    <row r="236" spans="2:51" x14ac:dyDescent="0.2">
      <c r="B236" s="36"/>
      <c r="C236" s="25"/>
      <c r="D236" s="17" t="s">
        <v>104</v>
      </c>
      <c r="E236" s="78"/>
      <c r="F236" s="29">
        <v>4</v>
      </c>
      <c r="G236" s="76"/>
      <c r="H236" s="26">
        <f>SUM(G236*F236)</f>
        <v>0</v>
      </c>
      <c r="I236" s="76"/>
      <c r="J236" s="26">
        <f>SUM(I236*F236)</f>
        <v>0</v>
      </c>
      <c r="K236" s="34"/>
      <c r="L236" s="35">
        <f>SUM(H236+J236)</f>
        <v>0</v>
      </c>
      <c r="M236" s="13"/>
      <c r="N236" s="25"/>
      <c r="O236" s="17" t="s">
        <v>104</v>
      </c>
      <c r="P236" s="78"/>
      <c r="Q236" s="29">
        <v>4</v>
      </c>
      <c r="R236" s="76"/>
      <c r="S236" s="26">
        <f>SUM(R236*Q236)</f>
        <v>0</v>
      </c>
      <c r="T236" s="76"/>
      <c r="U236" s="26">
        <f>SUM(T236*Q236)</f>
        <v>0</v>
      </c>
      <c r="V236" s="34"/>
      <c r="W236" s="35">
        <f>SUM(S236+U236)</f>
        <v>0</v>
      </c>
      <c r="X236" s="23"/>
      <c r="Y236" s="25"/>
      <c r="Z236" s="17" t="s">
        <v>104</v>
      </c>
      <c r="AA236" s="78"/>
      <c r="AB236" s="29">
        <v>4</v>
      </c>
      <c r="AC236" s="76"/>
      <c r="AD236" s="26">
        <f>SUM(AC236*AB236)</f>
        <v>0</v>
      </c>
      <c r="AE236" s="76"/>
      <c r="AF236" s="26">
        <f>SUM(AE236*AB236)</f>
        <v>0</v>
      </c>
      <c r="AG236" s="34"/>
      <c r="AH236" s="35">
        <f>SUM(AD236+AF236)</f>
        <v>0</v>
      </c>
      <c r="AI236" s="23"/>
      <c r="AJ236" s="13"/>
      <c r="AK236" s="13"/>
      <c r="AL236" s="13"/>
      <c r="AM236" s="13"/>
      <c r="AN236" s="13"/>
      <c r="AO236" s="13"/>
      <c r="AP236" s="13"/>
      <c r="AQ236" s="13"/>
      <c r="AR236" s="13"/>
      <c r="AS236" s="70"/>
      <c r="AY236" s="73"/>
    </row>
    <row r="237" spans="2:51" x14ac:dyDescent="0.2">
      <c r="B237" s="36"/>
      <c r="C237" s="36"/>
      <c r="D237" s="13"/>
      <c r="E237" s="49"/>
      <c r="F237" s="22"/>
      <c r="G237" s="89"/>
      <c r="H237" s="23"/>
      <c r="I237" s="89"/>
      <c r="J237" s="23"/>
      <c r="K237" s="13"/>
      <c r="L237" s="24"/>
      <c r="M237" s="13"/>
      <c r="N237" s="36"/>
      <c r="O237" s="13"/>
      <c r="P237" s="49"/>
      <c r="Q237" s="22"/>
      <c r="R237" s="89"/>
      <c r="S237" s="23"/>
      <c r="T237" s="89"/>
      <c r="U237" s="23"/>
      <c r="V237" s="13"/>
      <c r="W237" s="24"/>
      <c r="X237" s="23"/>
      <c r="Y237" s="36"/>
      <c r="Z237" s="13"/>
      <c r="AA237" s="49"/>
      <c r="AB237" s="22"/>
      <c r="AC237" s="89"/>
      <c r="AD237" s="23"/>
      <c r="AE237" s="89"/>
      <c r="AF237" s="23"/>
      <c r="AG237" s="13"/>
      <c r="AH237" s="24"/>
      <c r="AI237" s="23"/>
      <c r="AJ237" s="13"/>
      <c r="AK237" s="13"/>
      <c r="AL237" s="13"/>
      <c r="AM237" s="13"/>
      <c r="AN237" s="13"/>
      <c r="AO237" s="13"/>
      <c r="AP237" s="13"/>
      <c r="AQ237" s="13"/>
      <c r="AR237" s="13"/>
      <c r="AS237" s="70"/>
      <c r="AY237" s="73"/>
    </row>
    <row r="238" spans="2:51" ht="13.5" thickBot="1" x14ac:dyDescent="0.25">
      <c r="B238" s="36"/>
      <c r="C238" s="36"/>
      <c r="D238" s="13"/>
      <c r="E238" s="49"/>
      <c r="F238" s="22"/>
      <c r="G238" s="107" t="s">
        <v>105</v>
      </c>
      <c r="H238" s="108">
        <f>SUM(H220:H236)</f>
        <v>0</v>
      </c>
      <c r="I238" s="107" t="s">
        <v>106</v>
      </c>
      <c r="J238" s="108">
        <f>SUM(J220:J236)</f>
        <v>0</v>
      </c>
      <c r="K238" s="13"/>
      <c r="L238" s="24"/>
      <c r="M238" s="13"/>
      <c r="N238" s="36"/>
      <c r="O238" s="13"/>
      <c r="P238" s="49"/>
      <c r="Q238" s="22"/>
      <c r="R238" s="107" t="s">
        <v>105</v>
      </c>
      <c r="S238" s="108">
        <f>SUM(S220:S236)</f>
        <v>0</v>
      </c>
      <c r="T238" s="107" t="s">
        <v>106</v>
      </c>
      <c r="U238" s="108">
        <f>SUM(U220:U236)</f>
        <v>0</v>
      </c>
      <c r="V238" s="13"/>
      <c r="W238" s="24"/>
      <c r="X238" s="23"/>
      <c r="Y238" s="36"/>
      <c r="Z238" s="13"/>
      <c r="AA238" s="49"/>
      <c r="AB238" s="22"/>
      <c r="AC238" s="107" t="s">
        <v>105</v>
      </c>
      <c r="AD238" s="108">
        <f>SUM(AD220:AD236)</f>
        <v>0</v>
      </c>
      <c r="AE238" s="107" t="s">
        <v>106</v>
      </c>
      <c r="AF238" s="108">
        <f>SUM(AF220:AF236)</f>
        <v>0</v>
      </c>
      <c r="AG238" s="13"/>
      <c r="AH238" s="24"/>
      <c r="AI238" s="23"/>
      <c r="AJ238" s="13"/>
      <c r="AK238" s="13"/>
      <c r="AL238" s="13"/>
      <c r="AM238" s="13"/>
      <c r="AN238" s="13"/>
      <c r="AO238" s="13"/>
      <c r="AP238" s="13"/>
      <c r="AQ238" s="13"/>
      <c r="AR238" s="13"/>
      <c r="AS238" s="70"/>
      <c r="AY238" s="73"/>
    </row>
    <row r="239" spans="2:51" ht="13.5" thickBot="1" x14ac:dyDescent="0.25">
      <c r="B239" s="36"/>
      <c r="C239" s="36"/>
      <c r="D239" s="13"/>
      <c r="E239" s="49"/>
      <c r="F239" s="22"/>
      <c r="G239" s="83"/>
      <c r="H239" s="84"/>
      <c r="I239" s="84"/>
      <c r="J239" s="85" t="s">
        <v>107</v>
      </c>
      <c r="K239" s="86"/>
      <c r="L239" s="87">
        <f>SUM(L220:L236)</f>
        <v>0</v>
      </c>
      <c r="M239" s="13"/>
      <c r="N239" s="36"/>
      <c r="O239" s="13"/>
      <c r="P239" s="49"/>
      <c r="Q239" s="22"/>
      <c r="R239" s="83"/>
      <c r="S239" s="84"/>
      <c r="T239" s="84"/>
      <c r="U239" s="85" t="s">
        <v>107</v>
      </c>
      <c r="V239" s="86"/>
      <c r="W239" s="87">
        <f>SUM(W220:W236)</f>
        <v>0</v>
      </c>
      <c r="X239" s="23"/>
      <c r="Y239" s="36"/>
      <c r="Z239" s="13"/>
      <c r="AA239" s="49"/>
      <c r="AB239" s="22"/>
      <c r="AC239" s="83"/>
      <c r="AD239" s="84"/>
      <c r="AE239" s="84"/>
      <c r="AF239" s="85" t="s">
        <v>107</v>
      </c>
      <c r="AG239" s="86"/>
      <c r="AH239" s="87">
        <f>SUM(AH220:AH236)</f>
        <v>0</v>
      </c>
      <c r="AI239" s="23"/>
      <c r="AJ239" s="13"/>
      <c r="AK239" s="13"/>
      <c r="AL239" s="13"/>
      <c r="AM239" s="13"/>
      <c r="AN239" s="13"/>
      <c r="AO239" s="13"/>
      <c r="AP239" s="13"/>
      <c r="AQ239" s="13"/>
      <c r="AR239" s="13"/>
      <c r="AS239" s="70"/>
      <c r="AY239" s="73"/>
    </row>
    <row r="240" spans="2:51" x14ac:dyDescent="0.2">
      <c r="B240" s="36"/>
      <c r="C240" s="36"/>
      <c r="D240" s="100"/>
      <c r="E240" s="49"/>
      <c r="F240" s="22"/>
      <c r="G240" s="81"/>
      <c r="H240" s="82"/>
      <c r="I240" s="88"/>
      <c r="J240" s="88"/>
      <c r="K240" s="13"/>
      <c r="L240" s="24"/>
      <c r="M240" s="13"/>
      <c r="N240" s="36"/>
      <c r="O240" s="100"/>
      <c r="P240" s="49"/>
      <c r="Q240" s="22"/>
      <c r="R240" s="81"/>
      <c r="S240" s="82"/>
      <c r="T240" s="88"/>
      <c r="U240" s="88"/>
      <c r="V240" s="13"/>
      <c r="W240" s="24"/>
      <c r="X240" s="23"/>
      <c r="Y240" s="36"/>
      <c r="Z240" s="100"/>
      <c r="AA240" s="49"/>
      <c r="AB240" s="22"/>
      <c r="AC240" s="81"/>
      <c r="AD240" s="82"/>
      <c r="AE240" s="88"/>
      <c r="AF240" s="88"/>
      <c r="AG240" s="13"/>
      <c r="AH240" s="24"/>
      <c r="AI240" s="23"/>
      <c r="AJ240" s="13"/>
      <c r="AK240" s="13"/>
      <c r="AL240" s="13"/>
      <c r="AM240" s="13"/>
      <c r="AN240" s="13"/>
      <c r="AO240" s="13"/>
      <c r="AP240" s="13"/>
      <c r="AQ240" s="13"/>
      <c r="AR240" s="13"/>
      <c r="AS240" s="70"/>
      <c r="AY240" s="73"/>
    </row>
    <row r="241" spans="2:53" x14ac:dyDescent="0.2">
      <c r="B241" s="36"/>
      <c r="C241" s="36"/>
      <c r="D241" s="100"/>
      <c r="E241" s="89" t="s">
        <v>108</v>
      </c>
      <c r="F241" s="22"/>
      <c r="G241" s="90"/>
      <c r="H241" s="91">
        <f>IF(G241="Yes",-0.1,0)</f>
        <v>0</v>
      </c>
      <c r="I241" s="23"/>
      <c r="J241" s="23"/>
      <c r="K241" s="13"/>
      <c r="L241" s="24"/>
      <c r="M241" s="13"/>
      <c r="N241" s="36"/>
      <c r="O241" s="100"/>
      <c r="P241" s="89" t="s">
        <v>108</v>
      </c>
      <c r="Q241" s="22"/>
      <c r="R241" s="90"/>
      <c r="S241" s="91">
        <f>IF(R241="Yes",-0.1,0)</f>
        <v>0</v>
      </c>
      <c r="T241" s="23"/>
      <c r="U241" s="23"/>
      <c r="V241" s="13"/>
      <c r="W241" s="24"/>
      <c r="X241" s="23"/>
      <c r="Y241" s="36"/>
      <c r="Z241" s="100"/>
      <c r="AA241" s="89" t="s">
        <v>108</v>
      </c>
      <c r="AB241" s="22"/>
      <c r="AC241" s="90"/>
      <c r="AD241" s="91">
        <f>IF(AC241="Yes",-0.1,0)</f>
        <v>0</v>
      </c>
      <c r="AE241" s="23"/>
      <c r="AF241" s="23"/>
      <c r="AG241" s="13"/>
      <c r="AH241" s="24"/>
      <c r="AI241" s="23"/>
      <c r="AJ241" s="13"/>
      <c r="AK241" s="13"/>
      <c r="AL241" s="13"/>
      <c r="AM241" s="13"/>
      <c r="AN241" s="13"/>
      <c r="AO241" s="13"/>
      <c r="AP241" s="13"/>
      <c r="AQ241" s="13"/>
      <c r="AR241" s="13"/>
      <c r="AS241" s="70"/>
      <c r="AY241" s="73"/>
    </row>
    <row r="242" spans="2:53" x14ac:dyDescent="0.2">
      <c r="B242" s="36"/>
      <c r="C242" s="36"/>
      <c r="D242" s="100"/>
      <c r="E242" s="89" t="s">
        <v>109</v>
      </c>
      <c r="F242" s="92"/>
      <c r="G242" s="90"/>
      <c r="H242" s="91">
        <f>IF(G242="Yes",-0.03,0)</f>
        <v>0</v>
      </c>
      <c r="I242" s="23"/>
      <c r="J242" s="23"/>
      <c r="K242" s="13"/>
      <c r="L242" s="24"/>
      <c r="M242" s="13"/>
      <c r="N242" s="36"/>
      <c r="O242" s="100"/>
      <c r="P242" s="89" t="s">
        <v>109</v>
      </c>
      <c r="Q242" s="92"/>
      <c r="R242" s="90"/>
      <c r="S242" s="91">
        <f>IF(R242="Yes",-0.03,0)</f>
        <v>0</v>
      </c>
      <c r="T242" s="23"/>
      <c r="U242" s="23"/>
      <c r="V242" s="13"/>
      <c r="W242" s="24"/>
      <c r="X242" s="23"/>
      <c r="Y242" s="36"/>
      <c r="Z242" s="100"/>
      <c r="AA242" s="89" t="s">
        <v>109</v>
      </c>
      <c r="AB242" s="92"/>
      <c r="AC242" s="90"/>
      <c r="AD242" s="91">
        <f>IF(AC242="Yes",-0.03,0)</f>
        <v>0</v>
      </c>
      <c r="AE242" s="23"/>
      <c r="AF242" s="23"/>
      <c r="AG242" s="13"/>
      <c r="AH242" s="24"/>
      <c r="AI242" s="23"/>
      <c r="AJ242" s="13"/>
      <c r="AK242" s="13"/>
      <c r="AL242" s="13"/>
      <c r="AM242" s="13"/>
      <c r="AN242" s="13"/>
      <c r="AO242" s="13"/>
      <c r="AP242" s="13"/>
      <c r="AQ242" s="13"/>
      <c r="AR242" s="13"/>
      <c r="AS242" s="70"/>
      <c r="AY242" s="73"/>
    </row>
    <row r="243" spans="2:53" ht="13.5" thickBot="1" x14ac:dyDescent="0.25">
      <c r="B243" s="36"/>
      <c r="C243" s="36"/>
      <c r="D243" s="13"/>
      <c r="E243" s="89" t="s">
        <v>110</v>
      </c>
      <c r="F243" s="22"/>
      <c r="G243" s="90"/>
      <c r="H243" s="93">
        <f>IF(G243="Yes",-0.1,0)</f>
        <v>0</v>
      </c>
      <c r="I243" s="100"/>
      <c r="J243" s="100"/>
      <c r="K243" s="13"/>
      <c r="L243" s="24"/>
      <c r="M243" s="13"/>
      <c r="N243" s="36"/>
      <c r="O243" s="13"/>
      <c r="P243" s="89" t="s">
        <v>110</v>
      </c>
      <c r="Q243" s="22"/>
      <c r="R243" s="90"/>
      <c r="S243" s="93">
        <f>IF(R243="Yes",-0.1,0)</f>
        <v>0</v>
      </c>
      <c r="T243" s="100"/>
      <c r="U243" s="100"/>
      <c r="V243" s="13"/>
      <c r="W243" s="24"/>
      <c r="X243" s="23"/>
      <c r="Y243" s="36"/>
      <c r="Z243" s="13"/>
      <c r="AA243" s="89" t="s">
        <v>110</v>
      </c>
      <c r="AB243" s="22"/>
      <c r="AC243" s="90"/>
      <c r="AD243" s="93">
        <f>IF(AC243="Yes",-0.1,0)</f>
        <v>0</v>
      </c>
      <c r="AE243" s="100"/>
      <c r="AF243" s="100"/>
      <c r="AG243" s="13"/>
      <c r="AH243" s="24"/>
      <c r="AI243" s="23"/>
      <c r="AJ243" s="13"/>
      <c r="AK243" s="13"/>
      <c r="AL243" s="13"/>
      <c r="AM243" s="13"/>
      <c r="AN243" s="13"/>
      <c r="AO243" s="13"/>
      <c r="AP243" s="13"/>
      <c r="AQ243" s="13"/>
      <c r="AR243" s="13"/>
      <c r="AS243" s="70"/>
      <c r="AY243" s="73"/>
    </row>
    <row r="244" spans="2:53" ht="13.5" thickBot="1" x14ac:dyDescent="0.25">
      <c r="B244" s="36"/>
      <c r="C244" s="36"/>
      <c r="D244" s="13"/>
      <c r="E244" s="49"/>
      <c r="F244" s="22"/>
      <c r="G244" s="81"/>
      <c r="H244" s="94">
        <f>SUM(H241:H243)</f>
        <v>0</v>
      </c>
      <c r="I244" s="95"/>
      <c r="J244" s="96" t="s">
        <v>111</v>
      </c>
      <c r="K244" s="97"/>
      <c r="L244" s="87">
        <f>SUM(L239*H244)</f>
        <v>0</v>
      </c>
      <c r="M244" s="13"/>
      <c r="N244" s="36"/>
      <c r="O244" s="13"/>
      <c r="P244" s="49"/>
      <c r="Q244" s="22"/>
      <c r="R244" s="81"/>
      <c r="S244" s="94">
        <f>SUM(S241:S243)</f>
        <v>0</v>
      </c>
      <c r="T244" s="95"/>
      <c r="U244" s="96" t="s">
        <v>111</v>
      </c>
      <c r="V244" s="97"/>
      <c r="W244" s="87">
        <f>SUM(W239*S244)</f>
        <v>0</v>
      </c>
      <c r="X244" s="23"/>
      <c r="Y244" s="36"/>
      <c r="Z244" s="13"/>
      <c r="AA244" s="49"/>
      <c r="AB244" s="22"/>
      <c r="AC244" s="81"/>
      <c r="AD244" s="94">
        <f>SUM(AD241:AD243)</f>
        <v>0</v>
      </c>
      <c r="AE244" s="95"/>
      <c r="AF244" s="96" t="s">
        <v>111</v>
      </c>
      <c r="AG244" s="97"/>
      <c r="AH244" s="87">
        <f>SUM(AH239*AD244)</f>
        <v>0</v>
      </c>
      <c r="AI244" s="23"/>
      <c r="AJ244" s="13"/>
      <c r="AK244" s="13"/>
      <c r="AL244" s="13"/>
      <c r="AM244" s="13"/>
      <c r="AN244" s="13"/>
      <c r="AO244" s="13"/>
      <c r="AP244" s="13"/>
      <c r="AQ244" s="13"/>
      <c r="AR244" s="13"/>
      <c r="AS244" s="70"/>
      <c r="AY244" s="73"/>
    </row>
    <row r="245" spans="2:53" ht="13.5" thickBot="1" x14ac:dyDescent="0.25">
      <c r="B245" s="36"/>
      <c r="C245" s="36"/>
      <c r="D245" s="13"/>
      <c r="E245" s="13"/>
      <c r="F245" s="13"/>
      <c r="G245" s="13"/>
      <c r="H245" s="23"/>
      <c r="I245" s="13"/>
      <c r="J245" s="23"/>
      <c r="K245" s="13"/>
      <c r="L245" s="24"/>
      <c r="M245" s="13"/>
      <c r="N245" s="36"/>
      <c r="O245" s="13"/>
      <c r="P245" s="13"/>
      <c r="Q245" s="13"/>
      <c r="R245" s="13"/>
      <c r="S245" s="23"/>
      <c r="T245" s="13"/>
      <c r="U245" s="23"/>
      <c r="V245" s="13"/>
      <c r="W245" s="24"/>
      <c r="X245" s="23"/>
      <c r="Y245" s="36"/>
      <c r="Z245" s="13"/>
      <c r="AA245" s="13"/>
      <c r="AB245" s="13"/>
      <c r="AC245" s="13"/>
      <c r="AD245" s="23"/>
      <c r="AE245" s="13"/>
      <c r="AF245" s="23"/>
      <c r="AG245" s="13"/>
      <c r="AH245" s="24"/>
      <c r="AI245" s="23"/>
      <c r="AJ245" s="13"/>
      <c r="AK245" s="13"/>
      <c r="AL245" s="13"/>
      <c r="AM245" s="13"/>
      <c r="AN245" s="13"/>
      <c r="AO245" s="13"/>
      <c r="AP245" s="13"/>
      <c r="AQ245" s="13"/>
      <c r="AR245" s="13"/>
      <c r="AS245" s="70"/>
      <c r="AY245" s="73"/>
    </row>
    <row r="246" spans="2:53" ht="13.5" thickBot="1" x14ac:dyDescent="0.25">
      <c r="B246" s="36"/>
      <c r="C246" s="38"/>
      <c r="D246" s="39"/>
      <c r="E246" s="39"/>
      <c r="F246" s="39"/>
      <c r="G246" s="39"/>
      <c r="H246" s="98"/>
      <c r="I246" s="99"/>
      <c r="J246" s="85" t="s">
        <v>112</v>
      </c>
      <c r="K246" s="86"/>
      <c r="L246" s="87">
        <f>SUM(L239+L244)</f>
        <v>0</v>
      </c>
      <c r="M246" s="13"/>
      <c r="N246" s="38"/>
      <c r="O246" s="39"/>
      <c r="P246" s="39"/>
      <c r="Q246" s="39"/>
      <c r="R246" s="39"/>
      <c r="S246" s="98"/>
      <c r="T246" s="99"/>
      <c r="U246" s="85" t="s">
        <v>112</v>
      </c>
      <c r="V246" s="86"/>
      <c r="W246" s="87">
        <f>SUM(W239+W244)</f>
        <v>0</v>
      </c>
      <c r="X246" s="23"/>
      <c r="Y246" s="38"/>
      <c r="Z246" s="39"/>
      <c r="AA246" s="39"/>
      <c r="AB246" s="39"/>
      <c r="AC246" s="39"/>
      <c r="AD246" s="98"/>
      <c r="AE246" s="99"/>
      <c r="AF246" s="85" t="s">
        <v>112</v>
      </c>
      <c r="AG246" s="86"/>
      <c r="AH246" s="87">
        <f>SUM(AH239+AH244)</f>
        <v>0</v>
      </c>
      <c r="AI246" s="23"/>
      <c r="AJ246" s="13"/>
      <c r="AK246" s="13"/>
      <c r="AL246" s="13"/>
      <c r="AM246" s="13"/>
      <c r="AN246" s="13"/>
      <c r="AO246" s="13"/>
      <c r="AP246" s="13"/>
      <c r="AQ246" s="13"/>
      <c r="AR246" s="13"/>
      <c r="AS246" s="70"/>
      <c r="AY246" s="73"/>
    </row>
    <row r="247" spans="2:53" ht="13.5" thickBot="1" x14ac:dyDescent="0.25">
      <c r="B247" s="38"/>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72"/>
    </row>
    <row r="248" spans="2:53" ht="13.5" thickBot="1" x14ac:dyDescent="0.25"/>
    <row r="249" spans="2:53" ht="18" customHeight="1" thickBot="1" x14ac:dyDescent="0.3">
      <c r="B249" s="65"/>
      <c r="C249" s="66"/>
      <c r="D249" s="66"/>
      <c r="E249" s="66"/>
      <c r="F249" s="67"/>
      <c r="G249" s="67"/>
      <c r="H249" s="67"/>
      <c r="I249" s="67"/>
      <c r="J249" s="67"/>
      <c r="K249" s="66"/>
      <c r="L249" s="66"/>
      <c r="M249" s="66"/>
      <c r="N249" s="66"/>
      <c r="O249" s="80"/>
      <c r="P249" s="80"/>
      <c r="Q249" s="68"/>
      <c r="R249" s="68"/>
      <c r="S249" s="68"/>
      <c r="T249" s="68"/>
      <c r="U249" s="68"/>
      <c r="V249" s="66"/>
      <c r="W249" s="66"/>
      <c r="X249" s="66"/>
      <c r="Y249" s="66"/>
      <c r="Z249" s="80"/>
      <c r="AA249" s="80"/>
      <c r="AB249" s="68"/>
      <c r="AC249" s="68"/>
      <c r="AD249" s="68"/>
      <c r="AE249" s="68"/>
      <c r="AF249" s="68"/>
      <c r="AG249" s="66"/>
      <c r="AH249" s="66"/>
      <c r="AI249" s="66"/>
      <c r="AJ249" s="66"/>
      <c r="AK249" s="66"/>
      <c r="AL249" s="66"/>
      <c r="AM249" s="66"/>
      <c r="AN249" s="66"/>
      <c r="AO249" s="66"/>
      <c r="AP249" s="66"/>
      <c r="AQ249" s="66"/>
      <c r="AR249" s="66"/>
      <c r="AS249" s="69"/>
      <c r="AY249" s="73"/>
    </row>
    <row r="250" spans="2:53" ht="18" customHeight="1" thickBot="1" x14ac:dyDescent="0.3">
      <c r="B250" s="36"/>
      <c r="C250" s="264" t="s">
        <v>77</v>
      </c>
      <c r="D250" s="265"/>
      <c r="E250" s="266" t="str">
        <f>'CompetitorList &amp; ResultsSummary'!D26</f>
        <v>Competitor 08</v>
      </c>
      <c r="F250" s="266"/>
      <c r="G250" s="266"/>
      <c r="H250" s="266"/>
      <c r="I250" s="266"/>
      <c r="J250" s="266"/>
      <c r="K250" s="265" t="s">
        <v>78</v>
      </c>
      <c r="L250" s="265"/>
      <c r="M250" s="266" t="str">
        <f>'CompetitorList &amp; ResultsSummary'!F26</f>
        <v>Model 08</v>
      </c>
      <c r="N250" s="266"/>
      <c r="O250" s="266"/>
      <c r="P250" s="266"/>
      <c r="Q250" s="266"/>
      <c r="R250" s="266"/>
      <c r="S250" s="266"/>
      <c r="T250" s="113"/>
      <c r="U250" s="113"/>
      <c r="V250" s="97"/>
      <c r="W250" s="97"/>
      <c r="X250" s="97"/>
      <c r="Y250" s="97"/>
      <c r="Z250" s="97"/>
      <c r="AA250" s="97"/>
      <c r="AB250" s="97"/>
      <c r="AC250" s="97"/>
      <c r="AD250" s="97"/>
      <c r="AE250" s="113"/>
      <c r="AF250" s="113"/>
      <c r="AG250" s="97"/>
      <c r="AH250" s="97"/>
      <c r="AI250" s="97"/>
      <c r="AJ250" s="97"/>
      <c r="AK250" s="267"/>
      <c r="AL250" s="267"/>
      <c r="AM250" s="267"/>
      <c r="AN250" s="267"/>
      <c r="AO250" s="267"/>
      <c r="AP250" s="267"/>
      <c r="AQ250" s="267"/>
      <c r="AR250" s="268"/>
      <c r="AS250" s="70"/>
      <c r="AY250" s="73"/>
    </row>
    <row r="251" spans="2:53" ht="18" customHeight="1" thickBot="1" x14ac:dyDescent="0.25">
      <c r="B251" s="36"/>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70"/>
      <c r="AY251" s="73"/>
    </row>
    <row r="252" spans="2:53" ht="16.5" thickBot="1" x14ac:dyDescent="0.3">
      <c r="B252" s="36"/>
      <c r="C252" s="252" t="str">
        <f>E250</f>
        <v>Competitor 08</v>
      </c>
      <c r="D252" s="253"/>
      <c r="E252" s="253"/>
      <c r="F252" s="253"/>
      <c r="G252" s="253" t="s">
        <v>16</v>
      </c>
      <c r="H252" s="253"/>
      <c r="I252" s="253"/>
      <c r="J252" s="253"/>
      <c r="K252" s="253"/>
      <c r="L252" s="254"/>
      <c r="M252" s="71"/>
      <c r="N252" s="252" t="str">
        <f>E250</f>
        <v>Competitor 08</v>
      </c>
      <c r="O252" s="253"/>
      <c r="P252" s="253"/>
      <c r="Q252" s="253"/>
      <c r="R252" s="253" t="s">
        <v>20</v>
      </c>
      <c r="S252" s="253"/>
      <c r="T252" s="253"/>
      <c r="U252" s="253"/>
      <c r="V252" s="253"/>
      <c r="W252" s="254"/>
      <c r="X252" s="71"/>
      <c r="Y252" s="252" t="str">
        <f>C252</f>
        <v>Competitor 08</v>
      </c>
      <c r="Z252" s="253"/>
      <c r="AA252" s="253"/>
      <c r="AB252" s="253"/>
      <c r="AC252" s="253" t="s">
        <v>21</v>
      </c>
      <c r="AD252" s="253"/>
      <c r="AE252" s="253"/>
      <c r="AF252" s="253"/>
      <c r="AG252" s="253"/>
      <c r="AH252" s="254"/>
      <c r="AI252" s="71"/>
      <c r="AJ252" s="71"/>
      <c r="AK252" s="256" t="str">
        <f>E250</f>
        <v>Competitor 08</v>
      </c>
      <c r="AL252" s="257"/>
      <c r="AM252" s="257"/>
      <c r="AN252" s="80"/>
      <c r="AO252" s="80"/>
      <c r="AP252" s="258" t="s">
        <v>79</v>
      </c>
      <c r="AQ252" s="259"/>
      <c r="AR252" s="260"/>
      <c r="AS252" s="70"/>
      <c r="AY252" s="73"/>
    </row>
    <row r="253" spans="2:53" x14ac:dyDescent="0.2">
      <c r="B253" s="36"/>
      <c r="C253" s="255"/>
      <c r="D253" s="251"/>
      <c r="E253" s="251"/>
      <c r="F253" s="251"/>
      <c r="G253" s="251" t="s">
        <v>80</v>
      </c>
      <c r="H253" s="251"/>
      <c r="I253" s="251" t="s">
        <v>81</v>
      </c>
      <c r="J253" s="251"/>
      <c r="K253" s="104"/>
      <c r="L253" s="8" t="s">
        <v>11</v>
      </c>
      <c r="M253" s="49"/>
      <c r="N253" s="255"/>
      <c r="O253" s="251"/>
      <c r="P253" s="251"/>
      <c r="Q253" s="251"/>
      <c r="R253" s="251" t="s">
        <v>80</v>
      </c>
      <c r="S253" s="251"/>
      <c r="T253" s="251" t="s">
        <v>81</v>
      </c>
      <c r="U253" s="251"/>
      <c r="V253" s="104"/>
      <c r="W253" s="8" t="s">
        <v>11</v>
      </c>
      <c r="X253" s="49"/>
      <c r="Y253" s="255"/>
      <c r="Z253" s="251"/>
      <c r="AA253" s="251"/>
      <c r="AB253" s="251"/>
      <c r="AC253" s="251" t="s">
        <v>80</v>
      </c>
      <c r="AD253" s="251"/>
      <c r="AE253" s="251" t="s">
        <v>81</v>
      </c>
      <c r="AF253" s="251"/>
      <c r="AG253" s="104"/>
      <c r="AH253" s="8" t="s">
        <v>11</v>
      </c>
      <c r="AI253" s="49"/>
      <c r="AJ253" s="49"/>
      <c r="AK253" s="261"/>
      <c r="AL253" s="262"/>
      <c r="AM253" s="262"/>
      <c r="AN253" s="262"/>
      <c r="AO253" s="262"/>
      <c r="AP253" s="262"/>
      <c r="AQ253" s="262"/>
      <c r="AR253" s="263"/>
      <c r="AS253" s="70"/>
      <c r="AY253" s="73"/>
    </row>
    <row r="254" spans="2:53" x14ac:dyDescent="0.2">
      <c r="B254" s="36"/>
      <c r="C254" s="36"/>
      <c r="D254" s="247" t="s">
        <v>82</v>
      </c>
      <c r="E254" s="248"/>
      <c r="F254" s="9" t="s">
        <v>83</v>
      </c>
      <c r="G254" s="104" t="s">
        <v>84</v>
      </c>
      <c r="H254" s="104" t="s">
        <v>26</v>
      </c>
      <c r="I254" s="104" t="s">
        <v>84</v>
      </c>
      <c r="J254" s="104" t="s">
        <v>26</v>
      </c>
      <c r="K254" s="10"/>
      <c r="L254" s="8" t="s">
        <v>26</v>
      </c>
      <c r="M254" s="49"/>
      <c r="N254" s="36"/>
      <c r="O254" s="247" t="s">
        <v>82</v>
      </c>
      <c r="P254" s="248"/>
      <c r="Q254" s="9" t="s">
        <v>83</v>
      </c>
      <c r="R254" s="104" t="s">
        <v>84</v>
      </c>
      <c r="S254" s="104" t="s">
        <v>26</v>
      </c>
      <c r="T254" s="104" t="s">
        <v>84</v>
      </c>
      <c r="U254" s="104" t="s">
        <v>26</v>
      </c>
      <c r="V254" s="10"/>
      <c r="W254" s="8" t="s">
        <v>26</v>
      </c>
      <c r="X254" s="49"/>
      <c r="Y254" s="36"/>
      <c r="Z254" s="247" t="s">
        <v>82</v>
      </c>
      <c r="AA254" s="248"/>
      <c r="AB254" s="9" t="s">
        <v>83</v>
      </c>
      <c r="AC254" s="104" t="s">
        <v>84</v>
      </c>
      <c r="AD254" s="104" t="s">
        <v>26</v>
      </c>
      <c r="AE254" s="104" t="s">
        <v>84</v>
      </c>
      <c r="AF254" s="104" t="s">
        <v>26</v>
      </c>
      <c r="AG254" s="10"/>
      <c r="AH254" s="8" t="s">
        <v>26</v>
      </c>
      <c r="AI254" s="49"/>
      <c r="AJ254" s="49"/>
      <c r="AK254" s="11"/>
      <c r="AL254" s="12" t="s">
        <v>16</v>
      </c>
      <c r="AM254" s="12" t="s">
        <v>20</v>
      </c>
      <c r="AN254" s="12" t="s">
        <v>21</v>
      </c>
      <c r="AO254" s="49"/>
      <c r="AP254" s="13"/>
      <c r="AQ254" s="179" t="s">
        <v>85</v>
      </c>
      <c r="AR254" s="180">
        <f>AL255+AM255+AN255-AN257</f>
        <v>0</v>
      </c>
      <c r="AS254" s="70"/>
      <c r="AU254" s="102"/>
      <c r="AV254" s="102"/>
      <c r="AW254" s="102"/>
      <c r="AX254" s="102"/>
      <c r="AY254" s="102"/>
      <c r="AZ254" s="102"/>
      <c r="BA254" s="102"/>
    </row>
    <row r="255" spans="2:53" x14ac:dyDescent="0.2">
      <c r="B255" s="36"/>
      <c r="C255" s="16">
        <v>1</v>
      </c>
      <c r="D255" s="17" t="s">
        <v>86</v>
      </c>
      <c r="E255" s="106"/>
      <c r="F255" s="18">
        <v>11</v>
      </c>
      <c r="G255" s="76"/>
      <c r="H255" s="19">
        <f>SUM(G255*F255)</f>
        <v>0</v>
      </c>
      <c r="I255" s="76"/>
      <c r="J255" s="19">
        <f>SUM(I255*F255)</f>
        <v>0</v>
      </c>
      <c r="K255" s="20"/>
      <c r="L255" s="21">
        <f>SUM(H255+J255)</f>
        <v>0</v>
      </c>
      <c r="M255" s="13"/>
      <c r="N255" s="16">
        <v>1</v>
      </c>
      <c r="O255" s="17" t="s">
        <v>86</v>
      </c>
      <c r="P255" s="106"/>
      <c r="Q255" s="18">
        <v>11</v>
      </c>
      <c r="R255" s="76"/>
      <c r="S255" s="19">
        <f>SUM(R255*Q255)</f>
        <v>0</v>
      </c>
      <c r="T255" s="76"/>
      <c r="U255" s="19">
        <f>SUM(T255*Q255)</f>
        <v>0</v>
      </c>
      <c r="V255" s="20"/>
      <c r="W255" s="21">
        <f>SUM(S255+U255)</f>
        <v>0</v>
      </c>
      <c r="X255" s="176"/>
      <c r="Y255" s="16">
        <v>1</v>
      </c>
      <c r="Z255" s="17" t="s">
        <v>86</v>
      </c>
      <c r="AA255" s="106"/>
      <c r="AB255" s="18">
        <v>11</v>
      </c>
      <c r="AC255" s="76"/>
      <c r="AD255" s="19">
        <f>SUM(AC255*AB255)</f>
        <v>0</v>
      </c>
      <c r="AE255" s="76"/>
      <c r="AF255" s="19">
        <f>SUM(AE255*AB255)</f>
        <v>0</v>
      </c>
      <c r="AG255" s="20"/>
      <c r="AH255" s="21">
        <f>SUM(AD255+AF255)</f>
        <v>0</v>
      </c>
      <c r="AI255" s="176"/>
      <c r="AJ255" s="13"/>
      <c r="AK255" s="25"/>
      <c r="AL255" s="179">
        <f>SUM(L281)</f>
        <v>0</v>
      </c>
      <c r="AM255" s="179">
        <f>SUM(W281)</f>
        <v>0</v>
      </c>
      <c r="AN255" s="179">
        <f>SUM(AH281)</f>
        <v>0</v>
      </c>
      <c r="AO255" s="23"/>
      <c r="AP255" s="13"/>
      <c r="AQ255" s="100"/>
      <c r="AR255" s="15"/>
      <c r="AS255" s="70"/>
      <c r="AY255" s="73"/>
    </row>
    <row r="256" spans="2:53" x14ac:dyDescent="0.2">
      <c r="B256" s="36"/>
      <c r="C256" s="27">
        <v>2</v>
      </c>
      <c r="D256" s="77" t="s">
        <v>87</v>
      </c>
      <c r="E256" s="28"/>
      <c r="F256" s="29">
        <v>7</v>
      </c>
      <c r="G256" s="76"/>
      <c r="H256" s="26">
        <f>SUM(G256*F256)</f>
        <v>0</v>
      </c>
      <c r="I256" s="76"/>
      <c r="J256" s="30">
        <f>SUM(I256*F256)</f>
        <v>0</v>
      </c>
      <c r="K256" s="31"/>
      <c r="L256" s="32">
        <f>SUM(H256+J256)</f>
        <v>0</v>
      </c>
      <c r="M256" s="13"/>
      <c r="N256" s="27">
        <v>2</v>
      </c>
      <c r="O256" s="77" t="s">
        <v>87</v>
      </c>
      <c r="P256" s="28"/>
      <c r="Q256" s="29">
        <v>7</v>
      </c>
      <c r="R256" s="76"/>
      <c r="S256" s="26">
        <f>SUM(R256*Q256)</f>
        <v>0</v>
      </c>
      <c r="T256" s="76"/>
      <c r="U256" s="30">
        <f>SUM(T256*Q256)</f>
        <v>0</v>
      </c>
      <c r="V256" s="31"/>
      <c r="W256" s="32">
        <f>SUM(S256+U256)</f>
        <v>0</v>
      </c>
      <c r="X256" s="23"/>
      <c r="Y256" s="27">
        <v>2</v>
      </c>
      <c r="Z256" s="77" t="s">
        <v>87</v>
      </c>
      <c r="AA256" s="28"/>
      <c r="AB256" s="29">
        <v>7</v>
      </c>
      <c r="AC256" s="76"/>
      <c r="AD256" s="26">
        <f>SUM(AC256*AB256)</f>
        <v>0</v>
      </c>
      <c r="AE256" s="76"/>
      <c r="AF256" s="30">
        <f>SUM(AE256*AB256)</f>
        <v>0</v>
      </c>
      <c r="AG256" s="31"/>
      <c r="AH256" s="32">
        <f>SUM(AD256+AF256)</f>
        <v>0</v>
      </c>
      <c r="AI256" s="23"/>
      <c r="AJ256" s="13"/>
      <c r="AK256" s="36"/>
      <c r="AL256" s="23"/>
      <c r="AM256" s="23"/>
      <c r="AN256" s="23"/>
      <c r="AO256" s="23"/>
      <c r="AP256" s="13"/>
      <c r="AQ256" s="14"/>
      <c r="AR256" s="15"/>
      <c r="AS256" s="70"/>
      <c r="AY256" s="73"/>
    </row>
    <row r="257" spans="2:51" x14ac:dyDescent="0.2">
      <c r="B257" s="36"/>
      <c r="C257" s="25">
        <v>3</v>
      </c>
      <c r="D257" s="17" t="s">
        <v>88</v>
      </c>
      <c r="E257" s="28"/>
      <c r="F257" s="29">
        <v>7</v>
      </c>
      <c r="G257" s="76"/>
      <c r="H257" s="26">
        <f>SUM(G257*F257)</f>
        <v>0</v>
      </c>
      <c r="I257" s="76"/>
      <c r="J257" s="26">
        <f>SUM(I257*F257)</f>
        <v>0</v>
      </c>
      <c r="K257" s="34"/>
      <c r="L257" s="35">
        <f>SUM(H257+J257)</f>
        <v>0</v>
      </c>
      <c r="M257" s="13"/>
      <c r="N257" s="25">
        <v>3</v>
      </c>
      <c r="O257" s="17" t="s">
        <v>88</v>
      </c>
      <c r="P257" s="28"/>
      <c r="Q257" s="29">
        <v>7</v>
      </c>
      <c r="R257" s="76"/>
      <c r="S257" s="26">
        <f>SUM(R257*Q257)</f>
        <v>0</v>
      </c>
      <c r="T257" s="76"/>
      <c r="U257" s="26">
        <f>SUM(T257*Q257)</f>
        <v>0</v>
      </c>
      <c r="V257" s="34"/>
      <c r="W257" s="35">
        <f>SUM(S257+U257)</f>
        <v>0</v>
      </c>
      <c r="X257" s="23"/>
      <c r="Y257" s="25">
        <v>3</v>
      </c>
      <c r="Z257" s="17" t="s">
        <v>88</v>
      </c>
      <c r="AA257" s="28"/>
      <c r="AB257" s="29">
        <v>7</v>
      </c>
      <c r="AC257" s="76"/>
      <c r="AD257" s="26">
        <f>SUM(AC257*AB257)</f>
        <v>0</v>
      </c>
      <c r="AE257" s="76"/>
      <c r="AF257" s="26">
        <f>SUM(AE257*AB257)</f>
        <v>0</v>
      </c>
      <c r="AG257" s="34"/>
      <c r="AH257" s="35">
        <f>SUM(AD257+AF257)</f>
        <v>0</v>
      </c>
      <c r="AI257" s="23"/>
      <c r="AJ257" s="13"/>
      <c r="AK257" s="16" t="s">
        <v>89</v>
      </c>
      <c r="AL257" s="178">
        <f>MAX(AL255:AN255)</f>
        <v>0</v>
      </c>
      <c r="AM257" s="34" t="s">
        <v>90</v>
      </c>
      <c r="AN257" s="179">
        <f>MIN(AL255:AN255)</f>
        <v>0</v>
      </c>
      <c r="AO257" s="23"/>
      <c r="AP257" s="13"/>
      <c r="AQ257" s="14"/>
      <c r="AR257" s="15"/>
      <c r="AS257" s="70"/>
      <c r="AY257" s="73"/>
    </row>
    <row r="258" spans="2:51" x14ac:dyDescent="0.2">
      <c r="B258" s="36"/>
      <c r="C258" s="27">
        <v>4</v>
      </c>
      <c r="D258" s="77" t="s">
        <v>91</v>
      </c>
      <c r="E258" s="28"/>
      <c r="F258" s="29">
        <v>7</v>
      </c>
      <c r="G258" s="76"/>
      <c r="H258" s="26">
        <f t="shared" ref="H258:H263" si="63">SUM(G258*F258)</f>
        <v>0</v>
      </c>
      <c r="I258" s="76"/>
      <c r="J258" s="26">
        <f t="shared" ref="J258:J263" si="64">SUM(I258*F258)</f>
        <v>0</v>
      </c>
      <c r="K258" s="37"/>
      <c r="L258" s="35">
        <f t="shared" ref="L258:L263" si="65">SUM(H258+J258)</f>
        <v>0</v>
      </c>
      <c r="M258" s="13"/>
      <c r="N258" s="27">
        <v>4</v>
      </c>
      <c r="O258" s="77" t="s">
        <v>91</v>
      </c>
      <c r="P258" s="28"/>
      <c r="Q258" s="29">
        <v>7</v>
      </c>
      <c r="R258" s="76"/>
      <c r="S258" s="26">
        <f t="shared" ref="S258:S263" si="66">SUM(R258*Q258)</f>
        <v>0</v>
      </c>
      <c r="T258" s="76"/>
      <c r="U258" s="26">
        <f t="shared" ref="U258:U263" si="67">SUM(T258*Q258)</f>
        <v>0</v>
      </c>
      <c r="V258" s="37"/>
      <c r="W258" s="35">
        <f t="shared" ref="W258:W263" si="68">SUM(S258+U258)</f>
        <v>0</v>
      </c>
      <c r="X258" s="23"/>
      <c r="Y258" s="27">
        <v>4</v>
      </c>
      <c r="Z258" s="77" t="s">
        <v>91</v>
      </c>
      <c r="AA258" s="28"/>
      <c r="AB258" s="29">
        <v>7</v>
      </c>
      <c r="AC258" s="76"/>
      <c r="AD258" s="26">
        <f t="shared" ref="AD258:AD263" si="69">SUM(AC258*AB258)</f>
        <v>0</v>
      </c>
      <c r="AE258" s="76"/>
      <c r="AF258" s="26">
        <f t="shared" ref="AF258:AF263" si="70">SUM(AE258*AB258)</f>
        <v>0</v>
      </c>
      <c r="AG258" s="37"/>
      <c r="AH258" s="35">
        <f t="shared" ref="AH258:AH263" si="71">SUM(AD258+AF258)</f>
        <v>0</v>
      </c>
      <c r="AI258" s="23"/>
      <c r="AJ258" s="13"/>
      <c r="AK258" s="177"/>
      <c r="AL258" s="100"/>
      <c r="AM258" s="13"/>
      <c r="AN258" s="13"/>
      <c r="AO258" s="13"/>
      <c r="AP258" s="13"/>
      <c r="AQ258" s="14"/>
      <c r="AR258" s="15"/>
      <c r="AS258" s="70"/>
      <c r="AY258" s="73"/>
    </row>
    <row r="259" spans="2:51" x14ac:dyDescent="0.2">
      <c r="B259" s="36"/>
      <c r="C259" s="27">
        <v>5</v>
      </c>
      <c r="D259" s="77" t="s">
        <v>93</v>
      </c>
      <c r="E259" s="28"/>
      <c r="F259" s="29">
        <v>7</v>
      </c>
      <c r="G259" s="76"/>
      <c r="H259" s="26">
        <f t="shared" si="63"/>
        <v>0</v>
      </c>
      <c r="I259" s="76"/>
      <c r="J259" s="26">
        <f t="shared" si="64"/>
        <v>0</v>
      </c>
      <c r="K259" s="37"/>
      <c r="L259" s="35">
        <f t="shared" si="65"/>
        <v>0</v>
      </c>
      <c r="M259" s="13"/>
      <c r="N259" s="27">
        <v>5</v>
      </c>
      <c r="O259" s="77" t="s">
        <v>93</v>
      </c>
      <c r="P259" s="28"/>
      <c r="Q259" s="29">
        <v>7</v>
      </c>
      <c r="R259" s="76"/>
      <c r="S259" s="26">
        <f t="shared" si="66"/>
        <v>0</v>
      </c>
      <c r="T259" s="76"/>
      <c r="U259" s="26">
        <f t="shared" si="67"/>
        <v>0</v>
      </c>
      <c r="V259" s="37"/>
      <c r="W259" s="35">
        <f t="shared" si="68"/>
        <v>0</v>
      </c>
      <c r="X259" s="23"/>
      <c r="Y259" s="27">
        <v>5</v>
      </c>
      <c r="Z259" s="77" t="s">
        <v>93</v>
      </c>
      <c r="AA259" s="28"/>
      <c r="AB259" s="29">
        <v>7</v>
      </c>
      <c r="AC259" s="76"/>
      <c r="AD259" s="26">
        <f t="shared" si="69"/>
        <v>0</v>
      </c>
      <c r="AE259" s="76"/>
      <c r="AF259" s="26">
        <f t="shared" si="70"/>
        <v>0</v>
      </c>
      <c r="AG259" s="37"/>
      <c r="AH259" s="35">
        <f t="shared" si="71"/>
        <v>0</v>
      </c>
      <c r="AI259" s="23"/>
      <c r="AJ259" s="13"/>
      <c r="AK259" s="177"/>
      <c r="AL259" s="100"/>
      <c r="AM259" s="13"/>
      <c r="AN259" s="13"/>
      <c r="AO259" s="13"/>
      <c r="AP259" s="13"/>
      <c r="AQ259" s="14"/>
      <c r="AR259" s="15"/>
      <c r="AS259" s="70"/>
      <c r="AY259" s="73"/>
    </row>
    <row r="260" spans="2:51" x14ac:dyDescent="0.2">
      <c r="B260" s="36"/>
      <c r="C260" s="27">
        <v>6</v>
      </c>
      <c r="D260" s="17" t="s">
        <v>94</v>
      </c>
      <c r="E260" s="28"/>
      <c r="F260" s="29">
        <v>7</v>
      </c>
      <c r="G260" s="76"/>
      <c r="H260" s="26">
        <f t="shared" si="63"/>
        <v>0</v>
      </c>
      <c r="I260" s="76"/>
      <c r="J260" s="26">
        <f t="shared" si="64"/>
        <v>0</v>
      </c>
      <c r="K260" s="37"/>
      <c r="L260" s="35">
        <f t="shared" si="65"/>
        <v>0</v>
      </c>
      <c r="M260" s="13"/>
      <c r="N260" s="27">
        <v>6</v>
      </c>
      <c r="O260" s="17" t="s">
        <v>94</v>
      </c>
      <c r="P260" s="28"/>
      <c r="Q260" s="29">
        <v>7</v>
      </c>
      <c r="R260" s="76"/>
      <c r="S260" s="26">
        <f t="shared" si="66"/>
        <v>0</v>
      </c>
      <c r="T260" s="76"/>
      <c r="U260" s="26">
        <f t="shared" si="67"/>
        <v>0</v>
      </c>
      <c r="V260" s="37"/>
      <c r="W260" s="35">
        <f t="shared" si="68"/>
        <v>0</v>
      </c>
      <c r="X260" s="23"/>
      <c r="Y260" s="27">
        <v>6</v>
      </c>
      <c r="Z260" s="17" t="s">
        <v>94</v>
      </c>
      <c r="AA260" s="28"/>
      <c r="AB260" s="29">
        <v>7</v>
      </c>
      <c r="AC260" s="76"/>
      <c r="AD260" s="26">
        <f t="shared" si="69"/>
        <v>0</v>
      </c>
      <c r="AE260" s="76"/>
      <c r="AF260" s="26">
        <f t="shared" si="70"/>
        <v>0</v>
      </c>
      <c r="AG260" s="37"/>
      <c r="AH260" s="35">
        <f t="shared" si="71"/>
        <v>0</v>
      </c>
      <c r="AI260" s="23"/>
      <c r="AJ260" s="13"/>
      <c r="AK260" s="36"/>
      <c r="AL260" s="13"/>
      <c r="AM260" s="13"/>
      <c r="AN260" s="13"/>
      <c r="AO260" s="13"/>
      <c r="AP260" s="13"/>
      <c r="AQ260" s="14"/>
      <c r="AR260" s="15"/>
      <c r="AS260" s="70"/>
      <c r="AY260" s="73"/>
    </row>
    <row r="261" spans="2:51" ht="13.5" thickBot="1" x14ac:dyDescent="0.25">
      <c r="B261" s="36"/>
      <c r="C261" s="27">
        <v>7</v>
      </c>
      <c r="D261" s="77" t="s">
        <v>95</v>
      </c>
      <c r="E261" s="28"/>
      <c r="F261" s="29">
        <v>7</v>
      </c>
      <c r="G261" s="76"/>
      <c r="H261" s="26">
        <f t="shared" si="63"/>
        <v>0</v>
      </c>
      <c r="I261" s="76"/>
      <c r="J261" s="26">
        <f t="shared" si="64"/>
        <v>0</v>
      </c>
      <c r="K261" s="37"/>
      <c r="L261" s="35">
        <f t="shared" si="65"/>
        <v>0</v>
      </c>
      <c r="M261" s="13"/>
      <c r="N261" s="27">
        <v>7</v>
      </c>
      <c r="O261" s="77" t="s">
        <v>95</v>
      </c>
      <c r="P261" s="28"/>
      <c r="Q261" s="29">
        <v>7</v>
      </c>
      <c r="R261" s="76"/>
      <c r="S261" s="26">
        <f t="shared" si="66"/>
        <v>0</v>
      </c>
      <c r="T261" s="76"/>
      <c r="U261" s="26">
        <f t="shared" si="67"/>
        <v>0</v>
      </c>
      <c r="V261" s="37"/>
      <c r="W261" s="35">
        <f t="shared" si="68"/>
        <v>0</v>
      </c>
      <c r="X261" s="23"/>
      <c r="Y261" s="27">
        <v>7</v>
      </c>
      <c r="Z261" s="77" t="s">
        <v>95</v>
      </c>
      <c r="AA261" s="28"/>
      <c r="AB261" s="29">
        <v>7</v>
      </c>
      <c r="AC261" s="76"/>
      <c r="AD261" s="26">
        <f t="shared" si="69"/>
        <v>0</v>
      </c>
      <c r="AE261" s="76"/>
      <c r="AF261" s="26">
        <f t="shared" si="70"/>
        <v>0</v>
      </c>
      <c r="AG261" s="37"/>
      <c r="AH261" s="35">
        <f t="shared" si="71"/>
        <v>0</v>
      </c>
      <c r="AI261" s="23"/>
      <c r="AJ261" s="13"/>
      <c r="AK261" s="38"/>
      <c r="AL261" s="39"/>
      <c r="AM261" s="39"/>
      <c r="AN261" s="39"/>
      <c r="AO261" s="39"/>
      <c r="AP261" s="39"/>
      <c r="AQ261" s="40"/>
      <c r="AR261" s="41"/>
      <c r="AS261" s="70"/>
      <c r="AY261" s="73"/>
    </row>
    <row r="262" spans="2:51" x14ac:dyDescent="0.2">
      <c r="B262" s="36"/>
      <c r="C262" s="27">
        <v>8</v>
      </c>
      <c r="D262" s="77" t="s">
        <v>96</v>
      </c>
      <c r="E262" s="28"/>
      <c r="F262" s="29">
        <v>7</v>
      </c>
      <c r="G262" s="76"/>
      <c r="H262" s="26">
        <f t="shared" si="63"/>
        <v>0</v>
      </c>
      <c r="I262" s="76"/>
      <c r="J262" s="26">
        <f t="shared" si="64"/>
        <v>0</v>
      </c>
      <c r="K262" s="37"/>
      <c r="L262" s="35">
        <f t="shared" si="65"/>
        <v>0</v>
      </c>
      <c r="M262" s="13"/>
      <c r="N262" s="27">
        <v>8</v>
      </c>
      <c r="O262" s="77" t="s">
        <v>96</v>
      </c>
      <c r="P262" s="28"/>
      <c r="Q262" s="29">
        <v>7</v>
      </c>
      <c r="R262" s="76"/>
      <c r="S262" s="26">
        <f t="shared" si="66"/>
        <v>0</v>
      </c>
      <c r="T262" s="76"/>
      <c r="U262" s="26">
        <f t="shared" si="67"/>
        <v>0</v>
      </c>
      <c r="V262" s="37"/>
      <c r="W262" s="35">
        <f t="shared" si="68"/>
        <v>0</v>
      </c>
      <c r="X262" s="23"/>
      <c r="Y262" s="27">
        <v>8</v>
      </c>
      <c r="Z262" s="77" t="s">
        <v>96</v>
      </c>
      <c r="AA262" s="28"/>
      <c r="AB262" s="29">
        <v>7</v>
      </c>
      <c r="AC262" s="76"/>
      <c r="AD262" s="26">
        <f t="shared" si="69"/>
        <v>0</v>
      </c>
      <c r="AE262" s="76"/>
      <c r="AF262" s="26">
        <f t="shared" si="70"/>
        <v>0</v>
      </c>
      <c r="AG262" s="37"/>
      <c r="AH262" s="35">
        <f t="shared" si="71"/>
        <v>0</v>
      </c>
      <c r="AI262" s="23"/>
      <c r="AJ262" s="13"/>
      <c r="AK262" s="13"/>
      <c r="AL262" s="13"/>
      <c r="AM262" s="13"/>
      <c r="AN262" s="13"/>
      <c r="AO262" s="13"/>
      <c r="AP262" s="13"/>
      <c r="AQ262" s="13"/>
      <c r="AR262" s="13"/>
      <c r="AS262" s="70"/>
      <c r="AY262" s="73"/>
    </row>
    <row r="263" spans="2:51" x14ac:dyDescent="0.2">
      <c r="B263" s="36"/>
      <c r="C263" s="27">
        <v>9</v>
      </c>
      <c r="D263" s="17" t="s">
        <v>97</v>
      </c>
      <c r="E263" s="28"/>
      <c r="F263" s="29">
        <v>7</v>
      </c>
      <c r="G263" s="76"/>
      <c r="H263" s="26">
        <f t="shared" si="63"/>
        <v>0</v>
      </c>
      <c r="I263" s="76"/>
      <c r="J263" s="26">
        <f t="shared" si="64"/>
        <v>0</v>
      </c>
      <c r="K263" s="31"/>
      <c r="L263" s="35">
        <f t="shared" si="65"/>
        <v>0</v>
      </c>
      <c r="M263" s="13"/>
      <c r="N263" s="27">
        <v>9</v>
      </c>
      <c r="O263" s="17" t="s">
        <v>97</v>
      </c>
      <c r="P263" s="28"/>
      <c r="Q263" s="29">
        <v>7</v>
      </c>
      <c r="R263" s="76"/>
      <c r="S263" s="26">
        <f t="shared" si="66"/>
        <v>0</v>
      </c>
      <c r="T263" s="76"/>
      <c r="U263" s="26">
        <f t="shared" si="67"/>
        <v>0</v>
      </c>
      <c r="V263" s="31"/>
      <c r="W263" s="35">
        <f t="shared" si="68"/>
        <v>0</v>
      </c>
      <c r="X263" s="23"/>
      <c r="Y263" s="27">
        <v>9</v>
      </c>
      <c r="Z263" s="17" t="s">
        <v>97</v>
      </c>
      <c r="AA263" s="28"/>
      <c r="AB263" s="29">
        <v>7</v>
      </c>
      <c r="AC263" s="76"/>
      <c r="AD263" s="26">
        <f t="shared" si="69"/>
        <v>0</v>
      </c>
      <c r="AE263" s="76"/>
      <c r="AF263" s="26">
        <f t="shared" si="70"/>
        <v>0</v>
      </c>
      <c r="AG263" s="31"/>
      <c r="AH263" s="35">
        <f t="shared" si="71"/>
        <v>0</v>
      </c>
      <c r="AI263" s="23"/>
      <c r="AJ263" s="13"/>
      <c r="AK263" s="13"/>
      <c r="AL263" s="13"/>
      <c r="AM263" s="13"/>
      <c r="AN263" s="13"/>
      <c r="AO263" s="13"/>
      <c r="AP263" s="13"/>
      <c r="AQ263" s="13"/>
      <c r="AR263" s="13"/>
      <c r="AS263" s="70"/>
      <c r="AY263" s="73"/>
    </row>
    <row r="264" spans="2:51" x14ac:dyDescent="0.2">
      <c r="B264" s="36"/>
      <c r="C264" s="25">
        <v>10</v>
      </c>
      <c r="D264" s="33" t="s">
        <v>98</v>
      </c>
      <c r="E264" s="20"/>
      <c r="F264" s="29">
        <v>11</v>
      </c>
      <c r="G264" s="76"/>
      <c r="H264" s="26">
        <f>SUM(G264*F264)</f>
        <v>0</v>
      </c>
      <c r="I264" s="76"/>
      <c r="J264" s="26">
        <f>SUM(I264*F264)</f>
        <v>0</v>
      </c>
      <c r="K264" s="10"/>
      <c r="L264" s="35">
        <f>SUM(H264+J264)</f>
        <v>0</v>
      </c>
      <c r="M264" s="13"/>
      <c r="N264" s="25">
        <v>10</v>
      </c>
      <c r="O264" s="33" t="s">
        <v>98</v>
      </c>
      <c r="P264" s="20"/>
      <c r="Q264" s="29">
        <v>11</v>
      </c>
      <c r="R264" s="76"/>
      <c r="S264" s="26">
        <f>SUM(R264*Q264)</f>
        <v>0</v>
      </c>
      <c r="T264" s="76"/>
      <c r="U264" s="26">
        <f>SUM(T264*Q264)</f>
        <v>0</v>
      </c>
      <c r="V264" s="10"/>
      <c r="W264" s="35">
        <f>SUM(S264+U264)</f>
        <v>0</v>
      </c>
      <c r="X264" s="23"/>
      <c r="Y264" s="25">
        <v>10</v>
      </c>
      <c r="Z264" s="33" t="s">
        <v>98</v>
      </c>
      <c r="AA264" s="20"/>
      <c r="AB264" s="29">
        <v>11</v>
      </c>
      <c r="AC264" s="76"/>
      <c r="AD264" s="26">
        <f>SUM(AC264*AB264)</f>
        <v>0</v>
      </c>
      <c r="AE264" s="76"/>
      <c r="AF264" s="26">
        <f>SUM(AE264*AB264)</f>
        <v>0</v>
      </c>
      <c r="AG264" s="10"/>
      <c r="AH264" s="35">
        <f>SUM(AD264+AF264)</f>
        <v>0</v>
      </c>
      <c r="AI264" s="23"/>
      <c r="AJ264" s="13"/>
      <c r="AK264" s="13"/>
      <c r="AL264" s="13"/>
      <c r="AM264" s="13"/>
      <c r="AN264" s="13"/>
      <c r="AO264" s="13"/>
      <c r="AP264" s="13"/>
      <c r="AQ264" s="13"/>
      <c r="AR264" s="13"/>
      <c r="AS264" s="70"/>
      <c r="AY264" s="73"/>
    </row>
    <row r="265" spans="2:51" x14ac:dyDescent="0.2">
      <c r="B265" s="36"/>
      <c r="C265" s="36"/>
      <c r="D265" s="13"/>
      <c r="E265" s="22"/>
      <c r="F265" s="13"/>
      <c r="G265" s="23"/>
      <c r="H265" s="13"/>
      <c r="I265" s="23"/>
      <c r="J265" s="13"/>
      <c r="K265" s="23"/>
      <c r="L265" s="24"/>
      <c r="M265" s="13"/>
      <c r="N265" s="36"/>
      <c r="O265" s="13"/>
      <c r="P265" s="22"/>
      <c r="Q265" s="13"/>
      <c r="R265" s="23"/>
      <c r="S265" s="13"/>
      <c r="T265" s="23"/>
      <c r="U265" s="13"/>
      <c r="V265" s="23"/>
      <c r="W265" s="24"/>
      <c r="X265" s="23"/>
      <c r="Y265" s="36"/>
      <c r="Z265" s="13"/>
      <c r="AA265" s="22"/>
      <c r="AB265" s="13"/>
      <c r="AC265" s="23"/>
      <c r="AD265" s="13"/>
      <c r="AE265" s="23"/>
      <c r="AF265" s="13"/>
      <c r="AG265" s="23"/>
      <c r="AH265" s="24"/>
      <c r="AI265" s="23"/>
      <c r="AJ265" s="13"/>
      <c r="AK265" s="13"/>
      <c r="AL265" s="13"/>
      <c r="AM265" s="13"/>
      <c r="AN265" s="13"/>
      <c r="AO265" s="13"/>
      <c r="AP265" s="13"/>
      <c r="AQ265" s="13"/>
      <c r="AR265" s="13"/>
      <c r="AS265" s="70"/>
      <c r="AY265" s="73"/>
    </row>
    <row r="266" spans="2:51" x14ac:dyDescent="0.2">
      <c r="B266" s="36"/>
      <c r="C266" s="25">
        <v>11</v>
      </c>
      <c r="D266" s="249" t="s">
        <v>99</v>
      </c>
      <c r="E266" s="250"/>
      <c r="F266" s="42"/>
      <c r="G266" s="43"/>
      <c r="H266" s="43"/>
      <c r="I266" s="43"/>
      <c r="J266" s="43"/>
      <c r="K266" s="13"/>
      <c r="L266" s="44"/>
      <c r="M266" s="13"/>
      <c r="N266" s="25">
        <v>11</v>
      </c>
      <c r="O266" s="249" t="s">
        <v>99</v>
      </c>
      <c r="P266" s="250"/>
      <c r="Q266" s="42"/>
      <c r="R266" s="43"/>
      <c r="S266" s="43"/>
      <c r="T266" s="43"/>
      <c r="U266" s="43"/>
      <c r="V266" s="13"/>
      <c r="W266" s="44"/>
      <c r="X266" s="23"/>
      <c r="Y266" s="25">
        <v>11</v>
      </c>
      <c r="Z266" s="249" t="s">
        <v>99</v>
      </c>
      <c r="AA266" s="250"/>
      <c r="AB266" s="42"/>
      <c r="AC266" s="43"/>
      <c r="AD266" s="43"/>
      <c r="AE266" s="43"/>
      <c r="AF266" s="43"/>
      <c r="AG266" s="13"/>
      <c r="AH266" s="44"/>
      <c r="AI266" s="23"/>
      <c r="AJ266" s="13"/>
      <c r="AK266" s="13"/>
      <c r="AL266" s="13"/>
      <c r="AM266" s="13"/>
      <c r="AN266" s="13"/>
      <c r="AO266" s="13"/>
      <c r="AP266" s="13"/>
      <c r="AQ266" s="13"/>
      <c r="AR266" s="13"/>
      <c r="AS266" s="70"/>
      <c r="AY266" s="73"/>
    </row>
    <row r="267" spans="2:51" x14ac:dyDescent="0.2">
      <c r="B267" s="36"/>
      <c r="C267" s="25"/>
      <c r="D267" s="17" t="s">
        <v>100</v>
      </c>
      <c r="E267" s="20"/>
      <c r="F267" s="46">
        <v>6</v>
      </c>
      <c r="G267" s="76"/>
      <c r="H267" s="47">
        <f>SUM(G267*F267)</f>
        <v>0</v>
      </c>
      <c r="I267" s="76"/>
      <c r="J267" s="48">
        <f>SUM(I267*F267)</f>
        <v>0</v>
      </c>
      <c r="K267" s="34"/>
      <c r="L267" s="44">
        <f>SUM(H267+J267)</f>
        <v>0</v>
      </c>
      <c r="M267" s="13"/>
      <c r="N267" s="25"/>
      <c r="O267" s="17" t="s">
        <v>100</v>
      </c>
      <c r="P267" s="20"/>
      <c r="Q267" s="46">
        <v>6</v>
      </c>
      <c r="R267" s="76"/>
      <c r="S267" s="47">
        <f>SUM(R267*Q267)</f>
        <v>0</v>
      </c>
      <c r="T267" s="76"/>
      <c r="U267" s="48">
        <f>SUM(T267*Q267)</f>
        <v>0</v>
      </c>
      <c r="V267" s="34"/>
      <c r="W267" s="44">
        <f>SUM(S267+U267)</f>
        <v>0</v>
      </c>
      <c r="X267" s="23"/>
      <c r="Y267" s="25"/>
      <c r="Z267" s="17" t="s">
        <v>100</v>
      </c>
      <c r="AA267" s="20"/>
      <c r="AB267" s="46">
        <v>6</v>
      </c>
      <c r="AC267" s="76"/>
      <c r="AD267" s="47">
        <f>SUM(AC267*AB267)</f>
        <v>0</v>
      </c>
      <c r="AE267" s="76"/>
      <c r="AF267" s="48">
        <f>SUM(AE267*AB267)</f>
        <v>0</v>
      </c>
      <c r="AG267" s="34"/>
      <c r="AH267" s="44">
        <f>SUM(AD267+AF267)</f>
        <v>0</v>
      </c>
      <c r="AI267" s="23"/>
      <c r="AJ267" s="13"/>
      <c r="AK267" s="13"/>
      <c r="AL267" s="13"/>
      <c r="AM267" s="13"/>
      <c r="AN267" s="13"/>
      <c r="AO267" s="13"/>
      <c r="AP267" s="13"/>
      <c r="AQ267" s="13"/>
      <c r="AR267" s="13"/>
      <c r="AS267" s="70"/>
      <c r="AY267" s="73"/>
    </row>
    <row r="268" spans="2:51" x14ac:dyDescent="0.2">
      <c r="B268" s="36"/>
      <c r="C268" s="25"/>
      <c r="D268" s="17" t="s">
        <v>101</v>
      </c>
      <c r="E268" s="45"/>
      <c r="F268" s="46">
        <v>4</v>
      </c>
      <c r="G268" s="76"/>
      <c r="H268" s="47">
        <f>SUM(G268*F268)</f>
        <v>0</v>
      </c>
      <c r="I268" s="76"/>
      <c r="J268" s="48">
        <f>SUM(I268*F268)</f>
        <v>0</v>
      </c>
      <c r="K268" s="34"/>
      <c r="L268" s="44">
        <f>SUM(H268+J268)</f>
        <v>0</v>
      </c>
      <c r="M268" s="13"/>
      <c r="N268" s="25"/>
      <c r="O268" s="17" t="s">
        <v>101</v>
      </c>
      <c r="P268" s="45"/>
      <c r="Q268" s="46">
        <v>4</v>
      </c>
      <c r="R268" s="76"/>
      <c r="S268" s="47">
        <f>SUM(R268*Q268)</f>
        <v>0</v>
      </c>
      <c r="T268" s="76"/>
      <c r="U268" s="48">
        <f>SUM(T268*Q268)</f>
        <v>0</v>
      </c>
      <c r="V268" s="34"/>
      <c r="W268" s="44">
        <f>SUM(S268+U268)</f>
        <v>0</v>
      </c>
      <c r="X268" s="23"/>
      <c r="Y268" s="25"/>
      <c r="Z268" s="17" t="s">
        <v>101</v>
      </c>
      <c r="AA268" s="45"/>
      <c r="AB268" s="46">
        <v>4</v>
      </c>
      <c r="AC268" s="76"/>
      <c r="AD268" s="47">
        <f>SUM(AC268*AB268)</f>
        <v>0</v>
      </c>
      <c r="AE268" s="76"/>
      <c r="AF268" s="48">
        <f>SUM(AE268*AB268)</f>
        <v>0</v>
      </c>
      <c r="AG268" s="34"/>
      <c r="AH268" s="44">
        <f>SUM(AD268+AF268)</f>
        <v>0</v>
      </c>
      <c r="AI268" s="23"/>
      <c r="AJ268" s="13"/>
      <c r="AK268" s="13"/>
      <c r="AL268" s="13"/>
      <c r="AM268" s="13"/>
      <c r="AN268" s="13"/>
      <c r="AO268" s="13"/>
      <c r="AP268" s="13"/>
      <c r="AQ268" s="13"/>
      <c r="AR268" s="13"/>
      <c r="AS268" s="70"/>
      <c r="AY268" s="73"/>
    </row>
    <row r="269" spans="2:51" x14ac:dyDescent="0.2">
      <c r="B269" s="36"/>
      <c r="C269" s="25"/>
      <c r="D269" s="17" t="s">
        <v>102</v>
      </c>
      <c r="E269" s="20"/>
      <c r="F269" s="29">
        <v>2</v>
      </c>
      <c r="G269" s="76"/>
      <c r="H269" s="26">
        <f>SUM(G269*F269)</f>
        <v>0</v>
      </c>
      <c r="I269" s="76"/>
      <c r="J269" s="26">
        <f>SUM(I269*F269)</f>
        <v>0</v>
      </c>
      <c r="K269" s="37"/>
      <c r="L269" s="35">
        <f>SUM(H269+J269)</f>
        <v>0</v>
      </c>
      <c r="M269" s="13"/>
      <c r="N269" s="25"/>
      <c r="O269" s="17" t="s">
        <v>102</v>
      </c>
      <c r="P269" s="20"/>
      <c r="Q269" s="29">
        <v>2</v>
      </c>
      <c r="R269" s="76"/>
      <c r="S269" s="26">
        <f>SUM(R269*Q269)</f>
        <v>0</v>
      </c>
      <c r="T269" s="76"/>
      <c r="U269" s="26">
        <f>SUM(T269*Q269)</f>
        <v>0</v>
      </c>
      <c r="V269" s="37"/>
      <c r="W269" s="35">
        <f>SUM(S269+U269)</f>
        <v>0</v>
      </c>
      <c r="X269" s="23"/>
      <c r="Y269" s="25"/>
      <c r="Z269" s="17" t="s">
        <v>102</v>
      </c>
      <c r="AA269" s="20"/>
      <c r="AB269" s="29">
        <v>2</v>
      </c>
      <c r="AC269" s="76"/>
      <c r="AD269" s="26">
        <f>SUM(AC269*AB269)</f>
        <v>0</v>
      </c>
      <c r="AE269" s="76"/>
      <c r="AF269" s="26">
        <f>SUM(AE269*AB269)</f>
        <v>0</v>
      </c>
      <c r="AG269" s="37"/>
      <c r="AH269" s="35">
        <f>SUM(AD269+AF269)</f>
        <v>0</v>
      </c>
      <c r="AI269" s="23"/>
      <c r="AJ269" s="13"/>
      <c r="AK269" s="13"/>
      <c r="AL269" s="13"/>
      <c r="AM269" s="13"/>
      <c r="AN269" s="13"/>
      <c r="AO269" s="13"/>
      <c r="AP269" s="13"/>
      <c r="AQ269" s="13"/>
      <c r="AR269" s="13"/>
      <c r="AS269" s="70"/>
      <c r="AY269" s="73"/>
    </row>
    <row r="270" spans="2:51" x14ac:dyDescent="0.2">
      <c r="B270" s="36"/>
      <c r="C270" s="25"/>
      <c r="D270" s="17" t="s">
        <v>103</v>
      </c>
      <c r="E270" s="78"/>
      <c r="F270" s="29">
        <v>6</v>
      </c>
      <c r="G270" s="76"/>
      <c r="H270" s="26">
        <f>SUM(G270*F270)</f>
        <v>0</v>
      </c>
      <c r="I270" s="76"/>
      <c r="J270" s="26">
        <f>SUM(I270*F270)</f>
        <v>0</v>
      </c>
      <c r="K270" s="34"/>
      <c r="L270" s="35">
        <f>SUM(H270+J270)</f>
        <v>0</v>
      </c>
      <c r="M270" s="13"/>
      <c r="N270" s="25"/>
      <c r="O270" s="17" t="s">
        <v>103</v>
      </c>
      <c r="P270" s="78"/>
      <c r="Q270" s="29">
        <v>6</v>
      </c>
      <c r="R270" s="76"/>
      <c r="S270" s="26">
        <f>SUM(R270*Q270)</f>
        <v>0</v>
      </c>
      <c r="T270" s="76"/>
      <c r="U270" s="26">
        <f>SUM(T270*Q270)</f>
        <v>0</v>
      </c>
      <c r="V270" s="34"/>
      <c r="W270" s="35">
        <f>SUM(S270+U270)</f>
        <v>0</v>
      </c>
      <c r="X270" s="23"/>
      <c r="Y270" s="25"/>
      <c r="Z270" s="17" t="s">
        <v>103</v>
      </c>
      <c r="AA270" s="78"/>
      <c r="AB270" s="29">
        <v>6</v>
      </c>
      <c r="AC270" s="76"/>
      <c r="AD270" s="26">
        <f>SUM(AC270*AB270)</f>
        <v>0</v>
      </c>
      <c r="AE270" s="76"/>
      <c r="AF270" s="26">
        <f>SUM(AE270*AB270)</f>
        <v>0</v>
      </c>
      <c r="AG270" s="34"/>
      <c r="AH270" s="35">
        <f>SUM(AD270+AF270)</f>
        <v>0</v>
      </c>
      <c r="AI270" s="23"/>
      <c r="AJ270" s="13"/>
      <c r="AK270" s="13"/>
      <c r="AL270" s="13"/>
      <c r="AM270" s="13"/>
      <c r="AN270" s="13"/>
      <c r="AO270" s="13"/>
      <c r="AP270" s="13"/>
      <c r="AQ270" s="13"/>
      <c r="AR270" s="13"/>
      <c r="AS270" s="70"/>
      <c r="AY270" s="73"/>
    </row>
    <row r="271" spans="2:51" x14ac:dyDescent="0.2">
      <c r="B271" s="36"/>
      <c r="C271" s="25"/>
      <c r="D271" s="17" t="s">
        <v>104</v>
      </c>
      <c r="E271" s="78"/>
      <c r="F271" s="29">
        <v>4</v>
      </c>
      <c r="G271" s="76"/>
      <c r="H271" s="26">
        <f>SUM(G271*F271)</f>
        <v>0</v>
      </c>
      <c r="I271" s="76"/>
      <c r="J271" s="26">
        <f>SUM(I271*F271)</f>
        <v>0</v>
      </c>
      <c r="K271" s="34"/>
      <c r="L271" s="35">
        <f>SUM(H271+J271)</f>
        <v>0</v>
      </c>
      <c r="M271" s="13"/>
      <c r="N271" s="25"/>
      <c r="O271" s="17" t="s">
        <v>104</v>
      </c>
      <c r="P271" s="78"/>
      <c r="Q271" s="29">
        <v>4</v>
      </c>
      <c r="R271" s="76"/>
      <c r="S271" s="26">
        <f>SUM(R271*Q271)</f>
        <v>0</v>
      </c>
      <c r="T271" s="76"/>
      <c r="U271" s="26">
        <f>SUM(T271*Q271)</f>
        <v>0</v>
      </c>
      <c r="V271" s="34"/>
      <c r="W271" s="35">
        <f>SUM(S271+U271)</f>
        <v>0</v>
      </c>
      <c r="X271" s="23"/>
      <c r="Y271" s="25"/>
      <c r="Z271" s="17" t="s">
        <v>104</v>
      </c>
      <c r="AA271" s="78"/>
      <c r="AB271" s="29">
        <v>4</v>
      </c>
      <c r="AC271" s="76"/>
      <c r="AD271" s="26">
        <f>SUM(AC271*AB271)</f>
        <v>0</v>
      </c>
      <c r="AE271" s="76"/>
      <c r="AF271" s="26">
        <f>SUM(AE271*AB271)</f>
        <v>0</v>
      </c>
      <c r="AG271" s="34"/>
      <c r="AH271" s="35">
        <f>SUM(AD271+AF271)</f>
        <v>0</v>
      </c>
      <c r="AI271" s="23"/>
      <c r="AJ271" s="13"/>
      <c r="AK271" s="13"/>
      <c r="AL271" s="13"/>
      <c r="AM271" s="13"/>
      <c r="AN271" s="13"/>
      <c r="AO271" s="13"/>
      <c r="AP271" s="13"/>
      <c r="AQ271" s="13"/>
      <c r="AR271" s="13"/>
      <c r="AS271" s="70"/>
      <c r="AY271" s="73"/>
    </row>
    <row r="272" spans="2:51" x14ac:dyDescent="0.2">
      <c r="B272" s="36"/>
      <c r="C272" s="36"/>
      <c r="D272" s="13"/>
      <c r="E272" s="49"/>
      <c r="F272" s="22"/>
      <c r="G272" s="89"/>
      <c r="H272" s="23"/>
      <c r="I272" s="89"/>
      <c r="J272" s="23"/>
      <c r="K272" s="13"/>
      <c r="L272" s="24"/>
      <c r="M272" s="13"/>
      <c r="N272" s="36"/>
      <c r="O272" s="13"/>
      <c r="P272" s="49"/>
      <c r="Q272" s="22"/>
      <c r="R272" s="89"/>
      <c r="S272" s="23"/>
      <c r="T272" s="89"/>
      <c r="U272" s="23"/>
      <c r="V272" s="13"/>
      <c r="W272" s="24"/>
      <c r="X272" s="23"/>
      <c r="Y272" s="36"/>
      <c r="Z272" s="13"/>
      <c r="AA272" s="49"/>
      <c r="AB272" s="22"/>
      <c r="AC272" s="89"/>
      <c r="AD272" s="23"/>
      <c r="AE272" s="89"/>
      <c r="AF272" s="23"/>
      <c r="AG272" s="13"/>
      <c r="AH272" s="24"/>
      <c r="AI272" s="23"/>
      <c r="AJ272" s="13"/>
      <c r="AK272" s="13"/>
      <c r="AL272" s="13"/>
      <c r="AM272" s="13"/>
      <c r="AN272" s="13"/>
      <c r="AO272" s="13"/>
      <c r="AP272" s="13"/>
      <c r="AQ272" s="13"/>
      <c r="AR272" s="13"/>
      <c r="AS272" s="70"/>
      <c r="AY272" s="73"/>
    </row>
    <row r="273" spans="2:51" ht="13.5" thickBot="1" x14ac:dyDescent="0.25">
      <c r="B273" s="36"/>
      <c r="C273" s="36"/>
      <c r="D273" s="13"/>
      <c r="E273" s="49"/>
      <c r="F273" s="22"/>
      <c r="G273" s="107" t="s">
        <v>105</v>
      </c>
      <c r="H273" s="108">
        <f>SUM(H255:H271)</f>
        <v>0</v>
      </c>
      <c r="I273" s="107" t="s">
        <v>106</v>
      </c>
      <c r="J273" s="108">
        <f>SUM(J255:J271)</f>
        <v>0</v>
      </c>
      <c r="K273" s="13"/>
      <c r="L273" s="24"/>
      <c r="M273" s="13"/>
      <c r="N273" s="36"/>
      <c r="O273" s="13"/>
      <c r="P273" s="49"/>
      <c r="Q273" s="22"/>
      <c r="R273" s="107" t="s">
        <v>105</v>
      </c>
      <c r="S273" s="108">
        <f>SUM(S255:S271)</f>
        <v>0</v>
      </c>
      <c r="T273" s="107" t="s">
        <v>106</v>
      </c>
      <c r="U273" s="108">
        <f>SUM(U255:U271)</f>
        <v>0</v>
      </c>
      <c r="V273" s="13"/>
      <c r="W273" s="24"/>
      <c r="X273" s="23"/>
      <c r="Y273" s="36"/>
      <c r="Z273" s="13"/>
      <c r="AA273" s="49"/>
      <c r="AB273" s="22"/>
      <c r="AC273" s="107" t="s">
        <v>105</v>
      </c>
      <c r="AD273" s="108">
        <f>SUM(AD255:AD271)</f>
        <v>0</v>
      </c>
      <c r="AE273" s="107" t="s">
        <v>106</v>
      </c>
      <c r="AF273" s="108">
        <f>SUM(AF255:AF271)</f>
        <v>0</v>
      </c>
      <c r="AG273" s="13"/>
      <c r="AH273" s="24"/>
      <c r="AI273" s="23"/>
      <c r="AJ273" s="13"/>
      <c r="AK273" s="13"/>
      <c r="AL273" s="13"/>
      <c r="AM273" s="13"/>
      <c r="AN273" s="13"/>
      <c r="AO273" s="13"/>
      <c r="AP273" s="13"/>
      <c r="AQ273" s="13"/>
      <c r="AR273" s="13"/>
      <c r="AS273" s="70"/>
      <c r="AY273" s="73"/>
    </row>
    <row r="274" spans="2:51" ht="13.5" thickBot="1" x14ac:dyDescent="0.25">
      <c r="B274" s="36"/>
      <c r="C274" s="36"/>
      <c r="D274" s="13"/>
      <c r="E274" s="49"/>
      <c r="F274" s="22"/>
      <c r="G274" s="83"/>
      <c r="H274" s="84"/>
      <c r="I274" s="84"/>
      <c r="J274" s="85" t="s">
        <v>107</v>
      </c>
      <c r="K274" s="86"/>
      <c r="L274" s="87">
        <f>SUM(L255:L271)</f>
        <v>0</v>
      </c>
      <c r="M274" s="13"/>
      <c r="N274" s="36"/>
      <c r="O274" s="13"/>
      <c r="P274" s="49"/>
      <c r="Q274" s="22"/>
      <c r="R274" s="83"/>
      <c r="S274" s="84"/>
      <c r="T274" s="84"/>
      <c r="U274" s="85" t="s">
        <v>107</v>
      </c>
      <c r="V274" s="86"/>
      <c r="W274" s="87">
        <f>SUM(W255:W271)</f>
        <v>0</v>
      </c>
      <c r="X274" s="23"/>
      <c r="Y274" s="36"/>
      <c r="Z274" s="13"/>
      <c r="AA274" s="49"/>
      <c r="AB274" s="22"/>
      <c r="AC274" s="83"/>
      <c r="AD274" s="84"/>
      <c r="AE274" s="84"/>
      <c r="AF274" s="85" t="s">
        <v>107</v>
      </c>
      <c r="AG274" s="86"/>
      <c r="AH274" s="87">
        <f>SUM(AH255:AH271)</f>
        <v>0</v>
      </c>
      <c r="AI274" s="23"/>
      <c r="AJ274" s="13"/>
      <c r="AK274" s="13"/>
      <c r="AL274" s="13"/>
      <c r="AM274" s="13"/>
      <c r="AN274" s="13"/>
      <c r="AO274" s="13"/>
      <c r="AP274" s="13"/>
      <c r="AQ274" s="13"/>
      <c r="AR274" s="13"/>
      <c r="AS274" s="70"/>
      <c r="AY274" s="73"/>
    </row>
    <row r="275" spans="2:51" x14ac:dyDescent="0.2">
      <c r="B275" s="36"/>
      <c r="C275" s="36"/>
      <c r="D275" s="100"/>
      <c r="E275" s="49"/>
      <c r="F275" s="22"/>
      <c r="G275" s="81"/>
      <c r="H275" s="82"/>
      <c r="I275" s="88"/>
      <c r="J275" s="88"/>
      <c r="K275" s="13"/>
      <c r="L275" s="24"/>
      <c r="M275" s="13"/>
      <c r="N275" s="36"/>
      <c r="O275" s="100"/>
      <c r="P275" s="49"/>
      <c r="Q275" s="22"/>
      <c r="R275" s="81"/>
      <c r="S275" s="82"/>
      <c r="T275" s="88"/>
      <c r="U275" s="88"/>
      <c r="V275" s="13"/>
      <c r="W275" s="24"/>
      <c r="X275" s="23"/>
      <c r="Y275" s="36"/>
      <c r="Z275" s="100"/>
      <c r="AA275" s="49"/>
      <c r="AB275" s="22"/>
      <c r="AC275" s="81"/>
      <c r="AD275" s="82"/>
      <c r="AE275" s="88"/>
      <c r="AF275" s="88"/>
      <c r="AG275" s="13"/>
      <c r="AH275" s="24"/>
      <c r="AI275" s="23"/>
      <c r="AJ275" s="13"/>
      <c r="AK275" s="13"/>
      <c r="AL275" s="13"/>
      <c r="AM275" s="13"/>
      <c r="AN275" s="13"/>
      <c r="AO275" s="13"/>
      <c r="AP275" s="13"/>
      <c r="AQ275" s="13"/>
      <c r="AR275" s="13"/>
      <c r="AS275" s="70"/>
      <c r="AY275" s="73"/>
    </row>
    <row r="276" spans="2:51" x14ac:dyDescent="0.2">
      <c r="B276" s="36"/>
      <c r="C276" s="36"/>
      <c r="D276" s="100"/>
      <c r="E276" s="89" t="s">
        <v>108</v>
      </c>
      <c r="F276" s="22"/>
      <c r="G276" s="90"/>
      <c r="H276" s="91">
        <f>IF(G276="Yes",-0.1,0)</f>
        <v>0</v>
      </c>
      <c r="I276" s="23"/>
      <c r="J276" s="23"/>
      <c r="K276" s="13"/>
      <c r="L276" s="24"/>
      <c r="M276" s="13"/>
      <c r="N276" s="36"/>
      <c r="O276" s="100"/>
      <c r="P276" s="89" t="s">
        <v>108</v>
      </c>
      <c r="Q276" s="22"/>
      <c r="R276" s="90"/>
      <c r="S276" s="91">
        <f>IF(R276="Yes",-0.1,0)</f>
        <v>0</v>
      </c>
      <c r="T276" s="23"/>
      <c r="U276" s="23"/>
      <c r="V276" s="13"/>
      <c r="W276" s="24"/>
      <c r="X276" s="23"/>
      <c r="Y276" s="36"/>
      <c r="Z276" s="100"/>
      <c r="AA276" s="89" t="s">
        <v>108</v>
      </c>
      <c r="AB276" s="22"/>
      <c r="AC276" s="90"/>
      <c r="AD276" s="91">
        <f>IF(AC276="Yes",-0.1,0)</f>
        <v>0</v>
      </c>
      <c r="AE276" s="23"/>
      <c r="AF276" s="23"/>
      <c r="AG276" s="13"/>
      <c r="AH276" s="24"/>
      <c r="AI276" s="23"/>
      <c r="AJ276" s="13"/>
      <c r="AK276" s="13"/>
      <c r="AL276" s="13"/>
      <c r="AM276" s="13"/>
      <c r="AN276" s="13"/>
      <c r="AO276" s="13"/>
      <c r="AP276" s="13"/>
      <c r="AQ276" s="13"/>
      <c r="AR276" s="13"/>
      <c r="AS276" s="70"/>
      <c r="AY276" s="73"/>
    </row>
    <row r="277" spans="2:51" x14ac:dyDescent="0.2">
      <c r="B277" s="36"/>
      <c r="C277" s="36"/>
      <c r="D277" s="100"/>
      <c r="E277" s="89" t="s">
        <v>109</v>
      </c>
      <c r="F277" s="92"/>
      <c r="G277" s="90"/>
      <c r="H277" s="91">
        <f>IF(G277="Yes",-0.03,0)</f>
        <v>0</v>
      </c>
      <c r="I277" s="23"/>
      <c r="J277" s="23"/>
      <c r="K277" s="13"/>
      <c r="L277" s="24"/>
      <c r="M277" s="13"/>
      <c r="N277" s="36"/>
      <c r="O277" s="100"/>
      <c r="P277" s="89" t="s">
        <v>109</v>
      </c>
      <c r="Q277" s="92"/>
      <c r="R277" s="90"/>
      <c r="S277" s="91">
        <f>IF(R277="Yes",-0.03,0)</f>
        <v>0</v>
      </c>
      <c r="T277" s="23"/>
      <c r="U277" s="23"/>
      <c r="V277" s="13"/>
      <c r="W277" s="24"/>
      <c r="X277" s="23"/>
      <c r="Y277" s="36"/>
      <c r="Z277" s="100"/>
      <c r="AA277" s="89" t="s">
        <v>109</v>
      </c>
      <c r="AB277" s="92"/>
      <c r="AC277" s="90"/>
      <c r="AD277" s="91">
        <f>IF(AC277="Yes",-0.03,0)</f>
        <v>0</v>
      </c>
      <c r="AE277" s="23"/>
      <c r="AF277" s="23"/>
      <c r="AG277" s="13"/>
      <c r="AH277" s="24"/>
      <c r="AI277" s="23"/>
      <c r="AJ277" s="13"/>
      <c r="AK277" s="13"/>
      <c r="AL277" s="13"/>
      <c r="AM277" s="13"/>
      <c r="AN277" s="13"/>
      <c r="AO277" s="13"/>
      <c r="AP277" s="13"/>
      <c r="AQ277" s="13"/>
      <c r="AR277" s="13"/>
      <c r="AS277" s="70"/>
      <c r="AY277" s="73"/>
    </row>
    <row r="278" spans="2:51" ht="13.5" thickBot="1" x14ac:dyDescent="0.25">
      <c r="B278" s="36"/>
      <c r="C278" s="36"/>
      <c r="D278" s="13"/>
      <c r="E278" s="89" t="s">
        <v>110</v>
      </c>
      <c r="F278" s="22"/>
      <c r="G278" s="90"/>
      <c r="H278" s="93">
        <f>IF(G278="Yes",-0.1,0)</f>
        <v>0</v>
      </c>
      <c r="I278" s="100"/>
      <c r="J278" s="100"/>
      <c r="K278" s="13"/>
      <c r="L278" s="24"/>
      <c r="M278" s="13"/>
      <c r="N278" s="36"/>
      <c r="O278" s="13"/>
      <c r="P278" s="89" t="s">
        <v>110</v>
      </c>
      <c r="Q278" s="22"/>
      <c r="R278" s="90"/>
      <c r="S278" s="93">
        <f>IF(R278="Yes",-0.1,0)</f>
        <v>0</v>
      </c>
      <c r="T278" s="100"/>
      <c r="U278" s="100"/>
      <c r="V278" s="13"/>
      <c r="W278" s="24"/>
      <c r="X278" s="23"/>
      <c r="Y278" s="36"/>
      <c r="Z278" s="13"/>
      <c r="AA278" s="89" t="s">
        <v>110</v>
      </c>
      <c r="AB278" s="22"/>
      <c r="AC278" s="90"/>
      <c r="AD278" s="93">
        <f>IF(AC278="Yes",-0.1,0)</f>
        <v>0</v>
      </c>
      <c r="AE278" s="100"/>
      <c r="AF278" s="100"/>
      <c r="AG278" s="13"/>
      <c r="AH278" s="24"/>
      <c r="AI278" s="23"/>
      <c r="AJ278" s="13"/>
      <c r="AK278" s="13"/>
      <c r="AL278" s="13"/>
      <c r="AM278" s="13"/>
      <c r="AN278" s="13"/>
      <c r="AO278" s="13"/>
      <c r="AP278" s="13"/>
      <c r="AQ278" s="13"/>
      <c r="AR278" s="13"/>
      <c r="AS278" s="70"/>
      <c r="AY278" s="73"/>
    </row>
    <row r="279" spans="2:51" ht="13.5" thickBot="1" x14ac:dyDescent="0.25">
      <c r="B279" s="36"/>
      <c r="C279" s="36"/>
      <c r="D279" s="13"/>
      <c r="E279" s="49"/>
      <c r="F279" s="22"/>
      <c r="G279" s="81"/>
      <c r="H279" s="94">
        <f>SUM(H276:H278)</f>
        <v>0</v>
      </c>
      <c r="I279" s="95"/>
      <c r="J279" s="96" t="s">
        <v>111</v>
      </c>
      <c r="K279" s="97"/>
      <c r="L279" s="87">
        <f>SUM(L274*H279)</f>
        <v>0</v>
      </c>
      <c r="M279" s="13"/>
      <c r="N279" s="36"/>
      <c r="O279" s="13"/>
      <c r="P279" s="49"/>
      <c r="Q279" s="22"/>
      <c r="R279" s="81"/>
      <c r="S279" s="94">
        <f>SUM(S276:S278)</f>
        <v>0</v>
      </c>
      <c r="T279" s="95"/>
      <c r="U279" s="96" t="s">
        <v>111</v>
      </c>
      <c r="V279" s="97"/>
      <c r="W279" s="87">
        <f>SUM(W274*S279)</f>
        <v>0</v>
      </c>
      <c r="X279" s="23"/>
      <c r="Y279" s="36"/>
      <c r="Z279" s="13"/>
      <c r="AA279" s="49"/>
      <c r="AB279" s="22"/>
      <c r="AC279" s="81"/>
      <c r="AD279" s="94">
        <f>SUM(AD276:AD278)</f>
        <v>0</v>
      </c>
      <c r="AE279" s="95"/>
      <c r="AF279" s="96" t="s">
        <v>111</v>
      </c>
      <c r="AG279" s="97"/>
      <c r="AH279" s="87">
        <f>SUM(AH274*AD279)</f>
        <v>0</v>
      </c>
      <c r="AI279" s="23"/>
      <c r="AJ279" s="13"/>
      <c r="AK279" s="13"/>
      <c r="AL279" s="13"/>
      <c r="AM279" s="13"/>
      <c r="AN279" s="13"/>
      <c r="AO279" s="13"/>
      <c r="AP279" s="13"/>
      <c r="AQ279" s="13"/>
      <c r="AR279" s="13"/>
      <c r="AS279" s="70"/>
      <c r="AY279" s="73"/>
    </row>
    <row r="280" spans="2:51" ht="13.5" thickBot="1" x14ac:dyDescent="0.25">
      <c r="B280" s="36"/>
      <c r="C280" s="36"/>
      <c r="D280" s="13"/>
      <c r="E280" s="13"/>
      <c r="F280" s="13"/>
      <c r="G280" s="13"/>
      <c r="H280" s="23"/>
      <c r="I280" s="13"/>
      <c r="J280" s="23"/>
      <c r="K280" s="13"/>
      <c r="L280" s="24"/>
      <c r="M280" s="13"/>
      <c r="N280" s="36"/>
      <c r="O280" s="13"/>
      <c r="P280" s="13"/>
      <c r="Q280" s="13"/>
      <c r="R280" s="13"/>
      <c r="S280" s="23"/>
      <c r="T280" s="13"/>
      <c r="U280" s="23"/>
      <c r="V280" s="13"/>
      <c r="W280" s="24"/>
      <c r="X280" s="23"/>
      <c r="Y280" s="36"/>
      <c r="Z280" s="13"/>
      <c r="AA280" s="13"/>
      <c r="AB280" s="13"/>
      <c r="AC280" s="13"/>
      <c r="AD280" s="23"/>
      <c r="AE280" s="13"/>
      <c r="AF280" s="23"/>
      <c r="AG280" s="13"/>
      <c r="AH280" s="24"/>
      <c r="AI280" s="23"/>
      <c r="AJ280" s="13"/>
      <c r="AK280" s="13"/>
      <c r="AL280" s="13"/>
      <c r="AM280" s="13"/>
      <c r="AN280" s="13"/>
      <c r="AO280" s="13"/>
      <c r="AP280" s="13"/>
      <c r="AQ280" s="13"/>
      <c r="AR280" s="13"/>
      <c r="AS280" s="70"/>
      <c r="AY280" s="73"/>
    </row>
    <row r="281" spans="2:51" ht="13.5" thickBot="1" x14ac:dyDescent="0.25">
      <c r="B281" s="36"/>
      <c r="C281" s="38"/>
      <c r="D281" s="39"/>
      <c r="E281" s="39"/>
      <c r="F281" s="39"/>
      <c r="G281" s="39"/>
      <c r="H281" s="98"/>
      <c r="I281" s="99"/>
      <c r="J281" s="85" t="s">
        <v>112</v>
      </c>
      <c r="K281" s="86"/>
      <c r="L281" s="87">
        <f>SUM(L274+L279)</f>
        <v>0</v>
      </c>
      <c r="M281" s="13"/>
      <c r="N281" s="38"/>
      <c r="O281" s="39"/>
      <c r="P281" s="39"/>
      <c r="Q281" s="39"/>
      <c r="R281" s="39"/>
      <c r="S281" s="98"/>
      <c r="T281" s="99"/>
      <c r="U281" s="85" t="s">
        <v>112</v>
      </c>
      <c r="V281" s="86"/>
      <c r="W281" s="87">
        <f>SUM(W274+W279)</f>
        <v>0</v>
      </c>
      <c r="X281" s="23"/>
      <c r="Y281" s="38"/>
      <c r="Z281" s="39"/>
      <c r="AA281" s="39"/>
      <c r="AB281" s="39"/>
      <c r="AC281" s="39"/>
      <c r="AD281" s="98"/>
      <c r="AE281" s="99"/>
      <c r="AF281" s="85" t="s">
        <v>112</v>
      </c>
      <c r="AG281" s="86"/>
      <c r="AH281" s="87">
        <f>SUM(AH274+AH279)</f>
        <v>0</v>
      </c>
      <c r="AI281" s="23"/>
      <c r="AJ281" s="13"/>
      <c r="AK281" s="13"/>
      <c r="AL281" s="13"/>
      <c r="AM281" s="13"/>
      <c r="AN281" s="13"/>
      <c r="AO281" s="13"/>
      <c r="AP281" s="13"/>
      <c r="AQ281" s="13"/>
      <c r="AR281" s="13"/>
      <c r="AS281" s="70"/>
      <c r="AY281" s="73"/>
    </row>
    <row r="282" spans="2:51" ht="13.5" thickBot="1" x14ac:dyDescent="0.25">
      <c r="B282" s="38"/>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72"/>
    </row>
    <row r="283" spans="2:51" ht="13.5" thickBot="1" x14ac:dyDescent="0.25"/>
    <row r="284" spans="2:51" ht="18" customHeight="1" thickBot="1" x14ac:dyDescent="0.3">
      <c r="B284" s="65"/>
      <c r="C284" s="66"/>
      <c r="D284" s="66"/>
      <c r="E284" s="66"/>
      <c r="F284" s="67"/>
      <c r="G284" s="67"/>
      <c r="H284" s="67"/>
      <c r="I284" s="67"/>
      <c r="J284" s="67"/>
      <c r="K284" s="66"/>
      <c r="L284" s="66"/>
      <c r="M284" s="66"/>
      <c r="N284" s="66"/>
      <c r="O284" s="80"/>
      <c r="P284" s="80"/>
      <c r="Q284" s="68"/>
      <c r="R284" s="68"/>
      <c r="S284" s="68"/>
      <c r="T284" s="68"/>
      <c r="U284" s="68"/>
      <c r="V284" s="66"/>
      <c r="W284" s="66"/>
      <c r="X284" s="66"/>
      <c r="Y284" s="66"/>
      <c r="Z284" s="80"/>
      <c r="AA284" s="80"/>
      <c r="AB284" s="68"/>
      <c r="AC284" s="68"/>
      <c r="AD284" s="68"/>
      <c r="AE284" s="68"/>
      <c r="AF284" s="68"/>
      <c r="AG284" s="66"/>
      <c r="AH284" s="66"/>
      <c r="AI284" s="66"/>
      <c r="AJ284" s="66"/>
      <c r="AK284" s="66"/>
      <c r="AL284" s="66"/>
      <c r="AM284" s="66"/>
      <c r="AN284" s="66"/>
      <c r="AO284" s="66"/>
      <c r="AP284" s="66"/>
      <c r="AQ284" s="66"/>
      <c r="AR284" s="66"/>
      <c r="AS284" s="69"/>
      <c r="AY284" s="73"/>
    </row>
    <row r="285" spans="2:51" ht="18" customHeight="1" thickBot="1" x14ac:dyDescent="0.3">
      <c r="B285" s="36"/>
      <c r="C285" s="264" t="s">
        <v>77</v>
      </c>
      <c r="D285" s="265"/>
      <c r="E285" s="266" t="str">
        <f>'CompetitorList &amp; ResultsSummary'!D27</f>
        <v>Competitor 09</v>
      </c>
      <c r="F285" s="266"/>
      <c r="G285" s="266"/>
      <c r="H285" s="266"/>
      <c r="I285" s="266"/>
      <c r="J285" s="266"/>
      <c r="K285" s="265" t="s">
        <v>78</v>
      </c>
      <c r="L285" s="265"/>
      <c r="M285" s="266" t="str">
        <f>'CompetitorList &amp; ResultsSummary'!F27</f>
        <v>Model 09</v>
      </c>
      <c r="N285" s="266"/>
      <c r="O285" s="266"/>
      <c r="P285" s="266"/>
      <c r="Q285" s="266"/>
      <c r="R285" s="266"/>
      <c r="S285" s="266"/>
      <c r="T285" s="113"/>
      <c r="U285" s="113"/>
      <c r="V285" s="97"/>
      <c r="W285" s="97"/>
      <c r="X285" s="97"/>
      <c r="Y285" s="97"/>
      <c r="Z285" s="97"/>
      <c r="AA285" s="97"/>
      <c r="AB285" s="97"/>
      <c r="AC285" s="97"/>
      <c r="AD285" s="97"/>
      <c r="AE285" s="113"/>
      <c r="AF285" s="113"/>
      <c r="AG285" s="97"/>
      <c r="AH285" s="97"/>
      <c r="AI285" s="97"/>
      <c r="AJ285" s="97"/>
      <c r="AK285" s="267"/>
      <c r="AL285" s="267"/>
      <c r="AM285" s="267"/>
      <c r="AN285" s="267"/>
      <c r="AO285" s="267"/>
      <c r="AP285" s="267"/>
      <c r="AQ285" s="267"/>
      <c r="AR285" s="268"/>
      <c r="AS285" s="70"/>
      <c r="AY285" s="73"/>
    </row>
    <row r="286" spans="2:51" ht="18" customHeight="1" thickBot="1" x14ac:dyDescent="0.25">
      <c r="B286" s="36"/>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70"/>
      <c r="AY286" s="73"/>
    </row>
    <row r="287" spans="2:51" ht="16.5" thickBot="1" x14ac:dyDescent="0.3">
      <c r="B287" s="36"/>
      <c r="C287" s="252" t="str">
        <f>E285</f>
        <v>Competitor 09</v>
      </c>
      <c r="D287" s="253"/>
      <c r="E287" s="253"/>
      <c r="F287" s="253"/>
      <c r="G287" s="253" t="s">
        <v>16</v>
      </c>
      <c r="H287" s="253"/>
      <c r="I287" s="253"/>
      <c r="J287" s="253"/>
      <c r="K287" s="253"/>
      <c r="L287" s="254"/>
      <c r="M287" s="71"/>
      <c r="N287" s="252" t="str">
        <f>E285</f>
        <v>Competitor 09</v>
      </c>
      <c r="O287" s="253"/>
      <c r="P287" s="253"/>
      <c r="Q287" s="253"/>
      <c r="R287" s="253" t="s">
        <v>20</v>
      </c>
      <c r="S287" s="253"/>
      <c r="T287" s="253"/>
      <c r="U287" s="253"/>
      <c r="V287" s="253"/>
      <c r="W287" s="254"/>
      <c r="X287" s="71"/>
      <c r="Y287" s="252" t="str">
        <f>C287</f>
        <v>Competitor 09</v>
      </c>
      <c r="Z287" s="253"/>
      <c r="AA287" s="253"/>
      <c r="AB287" s="253"/>
      <c r="AC287" s="253" t="s">
        <v>21</v>
      </c>
      <c r="AD287" s="253"/>
      <c r="AE287" s="253"/>
      <c r="AF287" s="253"/>
      <c r="AG287" s="253"/>
      <c r="AH287" s="254"/>
      <c r="AI287" s="71"/>
      <c r="AJ287" s="71"/>
      <c r="AK287" s="256" t="str">
        <f>E285</f>
        <v>Competitor 09</v>
      </c>
      <c r="AL287" s="257"/>
      <c r="AM287" s="257"/>
      <c r="AN287" s="80"/>
      <c r="AO287" s="80"/>
      <c r="AP287" s="258" t="s">
        <v>79</v>
      </c>
      <c r="AQ287" s="259"/>
      <c r="AR287" s="260"/>
      <c r="AS287" s="70"/>
      <c r="AY287" s="73"/>
    </row>
    <row r="288" spans="2:51" x14ac:dyDescent="0.2">
      <c r="B288" s="36"/>
      <c r="C288" s="255"/>
      <c r="D288" s="251"/>
      <c r="E288" s="251"/>
      <c r="F288" s="251"/>
      <c r="G288" s="251" t="s">
        <v>80</v>
      </c>
      <c r="H288" s="251"/>
      <c r="I288" s="251" t="s">
        <v>81</v>
      </c>
      <c r="J288" s="251"/>
      <c r="K288" s="104"/>
      <c r="L288" s="8" t="s">
        <v>11</v>
      </c>
      <c r="M288" s="49"/>
      <c r="N288" s="255"/>
      <c r="O288" s="251"/>
      <c r="P288" s="251"/>
      <c r="Q288" s="251"/>
      <c r="R288" s="251" t="s">
        <v>80</v>
      </c>
      <c r="S288" s="251"/>
      <c r="T288" s="251" t="s">
        <v>81</v>
      </c>
      <c r="U288" s="251"/>
      <c r="V288" s="104"/>
      <c r="W288" s="8" t="s">
        <v>11</v>
      </c>
      <c r="X288" s="49"/>
      <c r="Y288" s="255"/>
      <c r="Z288" s="251"/>
      <c r="AA288" s="251"/>
      <c r="AB288" s="251"/>
      <c r="AC288" s="251" t="s">
        <v>80</v>
      </c>
      <c r="AD288" s="251"/>
      <c r="AE288" s="251" t="s">
        <v>81</v>
      </c>
      <c r="AF288" s="251"/>
      <c r="AG288" s="104"/>
      <c r="AH288" s="8" t="s">
        <v>11</v>
      </c>
      <c r="AI288" s="49"/>
      <c r="AJ288" s="49"/>
      <c r="AK288" s="261"/>
      <c r="AL288" s="262"/>
      <c r="AM288" s="262"/>
      <c r="AN288" s="262"/>
      <c r="AO288" s="262"/>
      <c r="AP288" s="262"/>
      <c r="AQ288" s="262"/>
      <c r="AR288" s="263"/>
      <c r="AS288" s="70"/>
      <c r="AY288" s="73"/>
    </row>
    <row r="289" spans="2:53" x14ac:dyDescent="0.2">
      <c r="B289" s="36"/>
      <c r="C289" s="36"/>
      <c r="D289" s="247" t="s">
        <v>82</v>
      </c>
      <c r="E289" s="248"/>
      <c r="F289" s="9" t="s">
        <v>83</v>
      </c>
      <c r="G289" s="104" t="s">
        <v>84</v>
      </c>
      <c r="H289" s="104" t="s">
        <v>26</v>
      </c>
      <c r="I289" s="104" t="s">
        <v>84</v>
      </c>
      <c r="J289" s="104" t="s">
        <v>26</v>
      </c>
      <c r="K289" s="10"/>
      <c r="L289" s="8" t="s">
        <v>26</v>
      </c>
      <c r="M289" s="49"/>
      <c r="N289" s="36"/>
      <c r="O289" s="247" t="s">
        <v>82</v>
      </c>
      <c r="P289" s="248"/>
      <c r="Q289" s="9" t="s">
        <v>83</v>
      </c>
      <c r="R289" s="104" t="s">
        <v>84</v>
      </c>
      <c r="S289" s="104" t="s">
        <v>26</v>
      </c>
      <c r="T289" s="104" t="s">
        <v>84</v>
      </c>
      <c r="U289" s="104" t="s">
        <v>26</v>
      </c>
      <c r="V289" s="10"/>
      <c r="W289" s="8" t="s">
        <v>26</v>
      </c>
      <c r="X289" s="49"/>
      <c r="Y289" s="36"/>
      <c r="Z289" s="247" t="s">
        <v>82</v>
      </c>
      <c r="AA289" s="248"/>
      <c r="AB289" s="9" t="s">
        <v>83</v>
      </c>
      <c r="AC289" s="104" t="s">
        <v>84</v>
      </c>
      <c r="AD289" s="104" t="s">
        <v>26</v>
      </c>
      <c r="AE289" s="104" t="s">
        <v>84</v>
      </c>
      <c r="AF289" s="104" t="s">
        <v>26</v>
      </c>
      <c r="AG289" s="10"/>
      <c r="AH289" s="8" t="s">
        <v>26</v>
      </c>
      <c r="AI289" s="49"/>
      <c r="AJ289" s="49"/>
      <c r="AK289" s="11"/>
      <c r="AL289" s="12" t="s">
        <v>16</v>
      </c>
      <c r="AM289" s="12" t="s">
        <v>20</v>
      </c>
      <c r="AN289" s="12" t="s">
        <v>21</v>
      </c>
      <c r="AO289" s="49"/>
      <c r="AP289" s="13"/>
      <c r="AQ289" s="179" t="s">
        <v>85</v>
      </c>
      <c r="AR289" s="180">
        <f>AL290+AM290+AN290-AN292</f>
        <v>0</v>
      </c>
      <c r="AS289" s="70"/>
      <c r="AU289" s="102"/>
      <c r="AV289" s="102"/>
      <c r="AW289" s="102"/>
      <c r="AX289" s="102"/>
      <c r="AY289" s="102"/>
      <c r="AZ289" s="102"/>
      <c r="BA289" s="102"/>
    </row>
    <row r="290" spans="2:53" x14ac:dyDescent="0.2">
      <c r="B290" s="36"/>
      <c r="C290" s="16">
        <v>1</v>
      </c>
      <c r="D290" s="17" t="s">
        <v>86</v>
      </c>
      <c r="E290" s="106"/>
      <c r="F290" s="18">
        <v>11</v>
      </c>
      <c r="G290" s="76"/>
      <c r="H290" s="19">
        <f>SUM(G290*F290)</f>
        <v>0</v>
      </c>
      <c r="I290" s="76"/>
      <c r="J290" s="19">
        <f>SUM(I290*F290)</f>
        <v>0</v>
      </c>
      <c r="K290" s="20"/>
      <c r="L290" s="21">
        <f>SUM(H290+J290)</f>
        <v>0</v>
      </c>
      <c r="M290" s="13"/>
      <c r="N290" s="16">
        <v>1</v>
      </c>
      <c r="O290" s="17" t="s">
        <v>86</v>
      </c>
      <c r="P290" s="106"/>
      <c r="Q290" s="18">
        <v>11</v>
      </c>
      <c r="R290" s="76"/>
      <c r="S290" s="19">
        <f>SUM(R290*Q290)</f>
        <v>0</v>
      </c>
      <c r="T290" s="76"/>
      <c r="U290" s="19">
        <f>SUM(T290*Q290)</f>
        <v>0</v>
      </c>
      <c r="V290" s="20"/>
      <c r="W290" s="21">
        <f>SUM(S290+U290)</f>
        <v>0</v>
      </c>
      <c r="X290" s="176"/>
      <c r="Y290" s="16">
        <v>1</v>
      </c>
      <c r="Z290" s="17" t="s">
        <v>86</v>
      </c>
      <c r="AA290" s="106"/>
      <c r="AB290" s="18">
        <v>11</v>
      </c>
      <c r="AC290" s="76"/>
      <c r="AD290" s="19">
        <f>SUM(AC290*AB290)</f>
        <v>0</v>
      </c>
      <c r="AE290" s="76"/>
      <c r="AF290" s="19">
        <f>SUM(AE290*AB290)</f>
        <v>0</v>
      </c>
      <c r="AG290" s="20"/>
      <c r="AH290" s="21">
        <f>SUM(AD290+AF290)</f>
        <v>0</v>
      </c>
      <c r="AI290" s="176"/>
      <c r="AJ290" s="13"/>
      <c r="AK290" s="25"/>
      <c r="AL290" s="179">
        <f>SUM(L316)</f>
        <v>0</v>
      </c>
      <c r="AM290" s="179">
        <f>SUM(W316)</f>
        <v>0</v>
      </c>
      <c r="AN290" s="179">
        <f>SUM(AH316)</f>
        <v>0</v>
      </c>
      <c r="AO290" s="23"/>
      <c r="AP290" s="13"/>
      <c r="AQ290" s="100"/>
      <c r="AR290" s="15"/>
      <c r="AS290" s="70"/>
      <c r="AY290" s="73"/>
    </row>
    <row r="291" spans="2:53" x14ac:dyDescent="0.2">
      <c r="B291" s="36"/>
      <c r="C291" s="27">
        <v>2</v>
      </c>
      <c r="D291" s="77" t="s">
        <v>87</v>
      </c>
      <c r="E291" s="28"/>
      <c r="F291" s="29">
        <v>7</v>
      </c>
      <c r="G291" s="76"/>
      <c r="H291" s="26">
        <f>SUM(G291*F291)</f>
        <v>0</v>
      </c>
      <c r="I291" s="76"/>
      <c r="J291" s="30">
        <f>SUM(I291*F291)</f>
        <v>0</v>
      </c>
      <c r="K291" s="31"/>
      <c r="L291" s="32">
        <f>SUM(H291+J291)</f>
        <v>0</v>
      </c>
      <c r="M291" s="13"/>
      <c r="N291" s="27">
        <v>2</v>
      </c>
      <c r="O291" s="77" t="s">
        <v>87</v>
      </c>
      <c r="P291" s="28"/>
      <c r="Q291" s="29">
        <v>7</v>
      </c>
      <c r="R291" s="76"/>
      <c r="S291" s="26">
        <f>SUM(R291*Q291)</f>
        <v>0</v>
      </c>
      <c r="T291" s="76"/>
      <c r="U291" s="30">
        <f>SUM(T291*Q291)</f>
        <v>0</v>
      </c>
      <c r="V291" s="31"/>
      <c r="W291" s="32">
        <f>SUM(S291+U291)</f>
        <v>0</v>
      </c>
      <c r="X291" s="23"/>
      <c r="Y291" s="27">
        <v>2</v>
      </c>
      <c r="Z291" s="77" t="s">
        <v>87</v>
      </c>
      <c r="AA291" s="28"/>
      <c r="AB291" s="29">
        <v>7</v>
      </c>
      <c r="AC291" s="76"/>
      <c r="AD291" s="26">
        <f>SUM(AC291*AB291)</f>
        <v>0</v>
      </c>
      <c r="AE291" s="76"/>
      <c r="AF291" s="30">
        <f>SUM(AE291*AB291)</f>
        <v>0</v>
      </c>
      <c r="AG291" s="31"/>
      <c r="AH291" s="32">
        <f>SUM(AD291+AF291)</f>
        <v>0</v>
      </c>
      <c r="AI291" s="23"/>
      <c r="AJ291" s="13"/>
      <c r="AK291" s="36"/>
      <c r="AL291" s="23"/>
      <c r="AM291" s="23"/>
      <c r="AN291" s="23"/>
      <c r="AO291" s="23"/>
      <c r="AP291" s="13"/>
      <c r="AQ291" s="14"/>
      <c r="AR291" s="15"/>
      <c r="AS291" s="70"/>
      <c r="AY291" s="73"/>
    </row>
    <row r="292" spans="2:53" x14ac:dyDescent="0.2">
      <c r="B292" s="36"/>
      <c r="C292" s="25">
        <v>3</v>
      </c>
      <c r="D292" s="17" t="s">
        <v>88</v>
      </c>
      <c r="E292" s="28"/>
      <c r="F292" s="29">
        <v>7</v>
      </c>
      <c r="G292" s="76"/>
      <c r="H292" s="26">
        <f>SUM(G292*F292)</f>
        <v>0</v>
      </c>
      <c r="I292" s="76"/>
      <c r="J292" s="26">
        <f>SUM(I292*F292)</f>
        <v>0</v>
      </c>
      <c r="K292" s="34"/>
      <c r="L292" s="35">
        <f>SUM(H292+J292)</f>
        <v>0</v>
      </c>
      <c r="M292" s="13"/>
      <c r="N292" s="25">
        <v>3</v>
      </c>
      <c r="O292" s="17" t="s">
        <v>88</v>
      </c>
      <c r="P292" s="28"/>
      <c r="Q292" s="29">
        <v>7</v>
      </c>
      <c r="R292" s="76"/>
      <c r="S292" s="26">
        <f>SUM(R292*Q292)</f>
        <v>0</v>
      </c>
      <c r="T292" s="76"/>
      <c r="U292" s="26">
        <f>SUM(T292*Q292)</f>
        <v>0</v>
      </c>
      <c r="V292" s="34"/>
      <c r="W292" s="35">
        <f>SUM(S292+U292)</f>
        <v>0</v>
      </c>
      <c r="X292" s="23"/>
      <c r="Y292" s="25">
        <v>3</v>
      </c>
      <c r="Z292" s="17" t="s">
        <v>88</v>
      </c>
      <c r="AA292" s="28"/>
      <c r="AB292" s="29">
        <v>7</v>
      </c>
      <c r="AC292" s="76"/>
      <c r="AD292" s="26">
        <f>SUM(AC292*AB292)</f>
        <v>0</v>
      </c>
      <c r="AE292" s="76"/>
      <c r="AF292" s="26">
        <f>SUM(AE292*AB292)</f>
        <v>0</v>
      </c>
      <c r="AG292" s="34"/>
      <c r="AH292" s="35">
        <f>SUM(AD292+AF292)</f>
        <v>0</v>
      </c>
      <c r="AI292" s="23"/>
      <c r="AJ292" s="13"/>
      <c r="AK292" s="16" t="s">
        <v>89</v>
      </c>
      <c r="AL292" s="178">
        <f>MAX(AL290:AN290)</f>
        <v>0</v>
      </c>
      <c r="AM292" s="34" t="s">
        <v>90</v>
      </c>
      <c r="AN292" s="179">
        <f>MIN(AL290:AN290)</f>
        <v>0</v>
      </c>
      <c r="AO292" s="23"/>
      <c r="AP292" s="13"/>
      <c r="AQ292" s="14"/>
      <c r="AR292" s="15"/>
      <c r="AS292" s="70"/>
      <c r="AY292" s="73"/>
    </row>
    <row r="293" spans="2:53" x14ac:dyDescent="0.2">
      <c r="B293" s="36"/>
      <c r="C293" s="27">
        <v>4</v>
      </c>
      <c r="D293" s="77" t="s">
        <v>91</v>
      </c>
      <c r="E293" s="28"/>
      <c r="F293" s="29">
        <v>7</v>
      </c>
      <c r="G293" s="76"/>
      <c r="H293" s="26">
        <f t="shared" ref="H293:H298" si="72">SUM(G293*F293)</f>
        <v>0</v>
      </c>
      <c r="I293" s="76"/>
      <c r="J293" s="26">
        <f t="shared" ref="J293:J298" si="73">SUM(I293*F293)</f>
        <v>0</v>
      </c>
      <c r="K293" s="37"/>
      <c r="L293" s="35">
        <f t="shared" ref="L293:L298" si="74">SUM(H293+J293)</f>
        <v>0</v>
      </c>
      <c r="M293" s="13"/>
      <c r="N293" s="27">
        <v>4</v>
      </c>
      <c r="O293" s="77" t="s">
        <v>91</v>
      </c>
      <c r="P293" s="28"/>
      <c r="Q293" s="29">
        <v>7</v>
      </c>
      <c r="R293" s="76"/>
      <c r="S293" s="26">
        <f t="shared" ref="S293:S298" si="75">SUM(R293*Q293)</f>
        <v>0</v>
      </c>
      <c r="T293" s="76"/>
      <c r="U293" s="26">
        <f t="shared" ref="U293:U298" si="76">SUM(T293*Q293)</f>
        <v>0</v>
      </c>
      <c r="V293" s="37"/>
      <c r="W293" s="35">
        <f t="shared" ref="W293:W298" si="77">SUM(S293+U293)</f>
        <v>0</v>
      </c>
      <c r="X293" s="23"/>
      <c r="Y293" s="27">
        <v>4</v>
      </c>
      <c r="Z293" s="77" t="s">
        <v>91</v>
      </c>
      <c r="AA293" s="28"/>
      <c r="AB293" s="29">
        <v>7</v>
      </c>
      <c r="AC293" s="76"/>
      <c r="AD293" s="26">
        <f t="shared" ref="AD293:AD298" si="78">SUM(AC293*AB293)</f>
        <v>0</v>
      </c>
      <c r="AE293" s="76"/>
      <c r="AF293" s="26">
        <f t="shared" ref="AF293:AF298" si="79">SUM(AE293*AB293)</f>
        <v>0</v>
      </c>
      <c r="AG293" s="37"/>
      <c r="AH293" s="35">
        <f t="shared" ref="AH293:AH298" si="80">SUM(AD293+AF293)</f>
        <v>0</v>
      </c>
      <c r="AI293" s="23"/>
      <c r="AJ293" s="13"/>
      <c r="AK293" s="177"/>
      <c r="AL293" s="100"/>
      <c r="AM293" s="13"/>
      <c r="AN293" s="13"/>
      <c r="AO293" s="13"/>
      <c r="AP293" s="13"/>
      <c r="AQ293" s="14"/>
      <c r="AR293" s="15"/>
      <c r="AS293" s="70"/>
      <c r="AY293" s="73"/>
    </row>
    <row r="294" spans="2:53" x14ac:dyDescent="0.2">
      <c r="B294" s="36"/>
      <c r="C294" s="27">
        <v>5</v>
      </c>
      <c r="D294" s="77" t="s">
        <v>93</v>
      </c>
      <c r="E294" s="28"/>
      <c r="F294" s="29">
        <v>7</v>
      </c>
      <c r="G294" s="76"/>
      <c r="H294" s="26">
        <f t="shared" si="72"/>
        <v>0</v>
      </c>
      <c r="I294" s="76"/>
      <c r="J294" s="26">
        <f t="shared" si="73"/>
        <v>0</v>
      </c>
      <c r="K294" s="37"/>
      <c r="L294" s="35">
        <f t="shared" si="74"/>
        <v>0</v>
      </c>
      <c r="M294" s="13"/>
      <c r="N294" s="27">
        <v>5</v>
      </c>
      <c r="O294" s="77" t="s">
        <v>93</v>
      </c>
      <c r="P294" s="28"/>
      <c r="Q294" s="29">
        <v>7</v>
      </c>
      <c r="R294" s="76"/>
      <c r="S294" s="26">
        <f t="shared" si="75"/>
        <v>0</v>
      </c>
      <c r="T294" s="76"/>
      <c r="U294" s="26">
        <f t="shared" si="76"/>
        <v>0</v>
      </c>
      <c r="V294" s="37"/>
      <c r="W294" s="35">
        <f t="shared" si="77"/>
        <v>0</v>
      </c>
      <c r="X294" s="23"/>
      <c r="Y294" s="27">
        <v>5</v>
      </c>
      <c r="Z294" s="77" t="s">
        <v>93</v>
      </c>
      <c r="AA294" s="28"/>
      <c r="AB294" s="29">
        <v>7</v>
      </c>
      <c r="AC294" s="76"/>
      <c r="AD294" s="26">
        <f t="shared" si="78"/>
        <v>0</v>
      </c>
      <c r="AE294" s="76"/>
      <c r="AF294" s="26">
        <f t="shared" si="79"/>
        <v>0</v>
      </c>
      <c r="AG294" s="37"/>
      <c r="AH294" s="35">
        <f t="shared" si="80"/>
        <v>0</v>
      </c>
      <c r="AI294" s="23"/>
      <c r="AJ294" s="13"/>
      <c r="AK294" s="177"/>
      <c r="AL294" s="100"/>
      <c r="AM294" s="13"/>
      <c r="AN294" s="13"/>
      <c r="AO294" s="13"/>
      <c r="AP294" s="13"/>
      <c r="AQ294" s="14"/>
      <c r="AR294" s="15"/>
      <c r="AS294" s="70"/>
      <c r="AY294" s="73"/>
    </row>
    <row r="295" spans="2:53" x14ac:dyDescent="0.2">
      <c r="B295" s="36"/>
      <c r="C295" s="27">
        <v>6</v>
      </c>
      <c r="D295" s="17" t="s">
        <v>94</v>
      </c>
      <c r="E295" s="28"/>
      <c r="F295" s="29">
        <v>7</v>
      </c>
      <c r="G295" s="76"/>
      <c r="H295" s="26">
        <f t="shared" si="72"/>
        <v>0</v>
      </c>
      <c r="I295" s="76"/>
      <c r="J295" s="26">
        <f t="shared" si="73"/>
        <v>0</v>
      </c>
      <c r="K295" s="37"/>
      <c r="L295" s="35">
        <f t="shared" si="74"/>
        <v>0</v>
      </c>
      <c r="M295" s="13"/>
      <c r="N295" s="27">
        <v>6</v>
      </c>
      <c r="O295" s="17" t="s">
        <v>94</v>
      </c>
      <c r="P295" s="28"/>
      <c r="Q295" s="29">
        <v>7</v>
      </c>
      <c r="R295" s="76"/>
      <c r="S295" s="26">
        <f t="shared" si="75"/>
        <v>0</v>
      </c>
      <c r="T295" s="76"/>
      <c r="U295" s="26">
        <f t="shared" si="76"/>
        <v>0</v>
      </c>
      <c r="V295" s="37"/>
      <c r="W295" s="35">
        <f t="shared" si="77"/>
        <v>0</v>
      </c>
      <c r="X295" s="23"/>
      <c r="Y295" s="27">
        <v>6</v>
      </c>
      <c r="Z295" s="17" t="s">
        <v>94</v>
      </c>
      <c r="AA295" s="28"/>
      <c r="AB295" s="29">
        <v>7</v>
      </c>
      <c r="AC295" s="76"/>
      <c r="AD295" s="26">
        <f t="shared" si="78"/>
        <v>0</v>
      </c>
      <c r="AE295" s="76"/>
      <c r="AF295" s="26">
        <f t="shared" si="79"/>
        <v>0</v>
      </c>
      <c r="AG295" s="37"/>
      <c r="AH295" s="35">
        <f t="shared" si="80"/>
        <v>0</v>
      </c>
      <c r="AI295" s="23"/>
      <c r="AJ295" s="13"/>
      <c r="AK295" s="36"/>
      <c r="AL295" s="13"/>
      <c r="AM295" s="13"/>
      <c r="AN295" s="13"/>
      <c r="AO295" s="13"/>
      <c r="AP295" s="13"/>
      <c r="AQ295" s="14"/>
      <c r="AR295" s="15"/>
      <c r="AS295" s="70"/>
      <c r="AY295" s="73"/>
    </row>
    <row r="296" spans="2:53" ht="13.5" thickBot="1" x14ac:dyDescent="0.25">
      <c r="B296" s="36"/>
      <c r="C296" s="27">
        <v>7</v>
      </c>
      <c r="D296" s="77" t="s">
        <v>95</v>
      </c>
      <c r="E296" s="28"/>
      <c r="F296" s="29">
        <v>7</v>
      </c>
      <c r="G296" s="76"/>
      <c r="H296" s="26">
        <f t="shared" si="72"/>
        <v>0</v>
      </c>
      <c r="I296" s="76"/>
      <c r="J296" s="26">
        <f t="shared" si="73"/>
        <v>0</v>
      </c>
      <c r="K296" s="37"/>
      <c r="L296" s="35">
        <f t="shared" si="74"/>
        <v>0</v>
      </c>
      <c r="M296" s="13"/>
      <c r="N296" s="27">
        <v>7</v>
      </c>
      <c r="O296" s="77" t="s">
        <v>95</v>
      </c>
      <c r="P296" s="28"/>
      <c r="Q296" s="29">
        <v>7</v>
      </c>
      <c r="R296" s="76"/>
      <c r="S296" s="26">
        <f t="shared" si="75"/>
        <v>0</v>
      </c>
      <c r="T296" s="76"/>
      <c r="U296" s="26">
        <f t="shared" si="76"/>
        <v>0</v>
      </c>
      <c r="V296" s="37"/>
      <c r="W296" s="35">
        <f t="shared" si="77"/>
        <v>0</v>
      </c>
      <c r="X296" s="23"/>
      <c r="Y296" s="27">
        <v>7</v>
      </c>
      <c r="Z296" s="77" t="s">
        <v>95</v>
      </c>
      <c r="AA296" s="28"/>
      <c r="AB296" s="29">
        <v>7</v>
      </c>
      <c r="AC296" s="76"/>
      <c r="AD296" s="26">
        <f t="shared" si="78"/>
        <v>0</v>
      </c>
      <c r="AE296" s="76"/>
      <c r="AF296" s="26">
        <f t="shared" si="79"/>
        <v>0</v>
      </c>
      <c r="AG296" s="37"/>
      <c r="AH296" s="35">
        <f t="shared" si="80"/>
        <v>0</v>
      </c>
      <c r="AI296" s="23"/>
      <c r="AJ296" s="13"/>
      <c r="AK296" s="38"/>
      <c r="AL296" s="39"/>
      <c r="AM296" s="39"/>
      <c r="AN296" s="39"/>
      <c r="AO296" s="39"/>
      <c r="AP296" s="39"/>
      <c r="AQ296" s="40"/>
      <c r="AR296" s="41"/>
      <c r="AS296" s="70"/>
      <c r="AY296" s="73"/>
    </row>
    <row r="297" spans="2:53" x14ac:dyDescent="0.2">
      <c r="B297" s="36"/>
      <c r="C297" s="27">
        <v>8</v>
      </c>
      <c r="D297" s="77" t="s">
        <v>96</v>
      </c>
      <c r="E297" s="28"/>
      <c r="F297" s="29">
        <v>7</v>
      </c>
      <c r="G297" s="76"/>
      <c r="H297" s="26">
        <f t="shared" si="72"/>
        <v>0</v>
      </c>
      <c r="I297" s="76"/>
      <c r="J297" s="26">
        <f t="shared" si="73"/>
        <v>0</v>
      </c>
      <c r="K297" s="37"/>
      <c r="L297" s="35">
        <f t="shared" si="74"/>
        <v>0</v>
      </c>
      <c r="M297" s="13"/>
      <c r="N297" s="27">
        <v>8</v>
      </c>
      <c r="O297" s="77" t="s">
        <v>96</v>
      </c>
      <c r="P297" s="28"/>
      <c r="Q297" s="29">
        <v>7</v>
      </c>
      <c r="R297" s="76"/>
      <c r="S297" s="26">
        <f t="shared" si="75"/>
        <v>0</v>
      </c>
      <c r="T297" s="76"/>
      <c r="U297" s="26">
        <f t="shared" si="76"/>
        <v>0</v>
      </c>
      <c r="V297" s="37"/>
      <c r="W297" s="35">
        <f t="shared" si="77"/>
        <v>0</v>
      </c>
      <c r="X297" s="23"/>
      <c r="Y297" s="27">
        <v>8</v>
      </c>
      <c r="Z297" s="77" t="s">
        <v>96</v>
      </c>
      <c r="AA297" s="28"/>
      <c r="AB297" s="29">
        <v>7</v>
      </c>
      <c r="AC297" s="76"/>
      <c r="AD297" s="26">
        <f t="shared" si="78"/>
        <v>0</v>
      </c>
      <c r="AE297" s="76"/>
      <c r="AF297" s="26">
        <f t="shared" si="79"/>
        <v>0</v>
      </c>
      <c r="AG297" s="37"/>
      <c r="AH297" s="35">
        <f t="shared" si="80"/>
        <v>0</v>
      </c>
      <c r="AI297" s="23"/>
      <c r="AJ297" s="13"/>
      <c r="AK297" s="13"/>
      <c r="AL297" s="13"/>
      <c r="AM297" s="13"/>
      <c r="AN297" s="13"/>
      <c r="AO297" s="13"/>
      <c r="AP297" s="13"/>
      <c r="AQ297" s="13"/>
      <c r="AR297" s="13"/>
      <c r="AS297" s="70"/>
      <c r="AY297" s="73"/>
    </row>
    <row r="298" spans="2:53" x14ac:dyDescent="0.2">
      <c r="B298" s="36"/>
      <c r="C298" s="27">
        <v>9</v>
      </c>
      <c r="D298" s="17" t="s">
        <v>97</v>
      </c>
      <c r="E298" s="28"/>
      <c r="F298" s="29">
        <v>7</v>
      </c>
      <c r="G298" s="76"/>
      <c r="H298" s="26">
        <f t="shared" si="72"/>
        <v>0</v>
      </c>
      <c r="I298" s="76"/>
      <c r="J298" s="26">
        <f t="shared" si="73"/>
        <v>0</v>
      </c>
      <c r="K298" s="31"/>
      <c r="L298" s="35">
        <f t="shared" si="74"/>
        <v>0</v>
      </c>
      <c r="M298" s="13"/>
      <c r="N298" s="27">
        <v>9</v>
      </c>
      <c r="O298" s="17" t="s">
        <v>97</v>
      </c>
      <c r="P298" s="28"/>
      <c r="Q298" s="29">
        <v>7</v>
      </c>
      <c r="R298" s="76"/>
      <c r="S298" s="26">
        <f t="shared" si="75"/>
        <v>0</v>
      </c>
      <c r="T298" s="76"/>
      <c r="U298" s="26">
        <f t="shared" si="76"/>
        <v>0</v>
      </c>
      <c r="V298" s="31"/>
      <c r="W298" s="35">
        <f t="shared" si="77"/>
        <v>0</v>
      </c>
      <c r="X298" s="23"/>
      <c r="Y298" s="27">
        <v>9</v>
      </c>
      <c r="Z298" s="17" t="s">
        <v>97</v>
      </c>
      <c r="AA298" s="28"/>
      <c r="AB298" s="29">
        <v>7</v>
      </c>
      <c r="AC298" s="76"/>
      <c r="AD298" s="26">
        <f t="shared" si="78"/>
        <v>0</v>
      </c>
      <c r="AE298" s="76"/>
      <c r="AF298" s="26">
        <f t="shared" si="79"/>
        <v>0</v>
      </c>
      <c r="AG298" s="31"/>
      <c r="AH298" s="35">
        <f t="shared" si="80"/>
        <v>0</v>
      </c>
      <c r="AI298" s="23"/>
      <c r="AJ298" s="13"/>
      <c r="AK298" s="13"/>
      <c r="AL298" s="13"/>
      <c r="AM298" s="13"/>
      <c r="AN298" s="13"/>
      <c r="AO298" s="13"/>
      <c r="AP298" s="13"/>
      <c r="AQ298" s="13"/>
      <c r="AR298" s="13"/>
      <c r="AS298" s="70"/>
      <c r="AY298" s="73"/>
    </row>
    <row r="299" spans="2:53" x14ac:dyDescent="0.2">
      <c r="B299" s="36"/>
      <c r="C299" s="25">
        <v>10</v>
      </c>
      <c r="D299" s="33" t="s">
        <v>98</v>
      </c>
      <c r="E299" s="20"/>
      <c r="F299" s="29">
        <v>11</v>
      </c>
      <c r="G299" s="76"/>
      <c r="H299" s="26">
        <f>SUM(G299*F299)</f>
        <v>0</v>
      </c>
      <c r="I299" s="76"/>
      <c r="J299" s="26">
        <f>SUM(I299*F299)</f>
        <v>0</v>
      </c>
      <c r="K299" s="10"/>
      <c r="L299" s="35">
        <f>SUM(H299+J299)</f>
        <v>0</v>
      </c>
      <c r="M299" s="13"/>
      <c r="N299" s="25">
        <v>10</v>
      </c>
      <c r="O299" s="33" t="s">
        <v>98</v>
      </c>
      <c r="P299" s="20"/>
      <c r="Q299" s="29">
        <v>11</v>
      </c>
      <c r="R299" s="76"/>
      <c r="S299" s="26">
        <f>SUM(R299*Q299)</f>
        <v>0</v>
      </c>
      <c r="T299" s="76"/>
      <c r="U299" s="26">
        <f>SUM(T299*Q299)</f>
        <v>0</v>
      </c>
      <c r="V299" s="10"/>
      <c r="W299" s="35">
        <f>SUM(S299+U299)</f>
        <v>0</v>
      </c>
      <c r="X299" s="23"/>
      <c r="Y299" s="25">
        <v>10</v>
      </c>
      <c r="Z299" s="33" t="s">
        <v>98</v>
      </c>
      <c r="AA299" s="20"/>
      <c r="AB299" s="29">
        <v>11</v>
      </c>
      <c r="AC299" s="76"/>
      <c r="AD299" s="26">
        <f>SUM(AC299*AB299)</f>
        <v>0</v>
      </c>
      <c r="AE299" s="76"/>
      <c r="AF299" s="26">
        <f>SUM(AE299*AB299)</f>
        <v>0</v>
      </c>
      <c r="AG299" s="10"/>
      <c r="AH299" s="35">
        <f>SUM(AD299+AF299)</f>
        <v>0</v>
      </c>
      <c r="AI299" s="23"/>
      <c r="AJ299" s="13"/>
      <c r="AK299" s="13"/>
      <c r="AL299" s="13"/>
      <c r="AM299" s="13"/>
      <c r="AN299" s="13"/>
      <c r="AO299" s="13"/>
      <c r="AP299" s="13"/>
      <c r="AQ299" s="13"/>
      <c r="AR299" s="13"/>
      <c r="AS299" s="70"/>
      <c r="AY299" s="73"/>
    </row>
    <row r="300" spans="2:53" x14ac:dyDescent="0.2">
      <c r="B300" s="36"/>
      <c r="C300" s="36"/>
      <c r="D300" s="13"/>
      <c r="E300" s="22"/>
      <c r="F300" s="13"/>
      <c r="G300" s="23"/>
      <c r="H300" s="13"/>
      <c r="I300" s="23"/>
      <c r="J300" s="13"/>
      <c r="K300" s="23"/>
      <c r="L300" s="24"/>
      <c r="M300" s="13"/>
      <c r="N300" s="36"/>
      <c r="O300" s="13"/>
      <c r="P300" s="22"/>
      <c r="Q300" s="13"/>
      <c r="R300" s="23"/>
      <c r="S300" s="13"/>
      <c r="T300" s="23"/>
      <c r="U300" s="13"/>
      <c r="V300" s="23"/>
      <c r="W300" s="24"/>
      <c r="X300" s="23"/>
      <c r="Y300" s="36"/>
      <c r="Z300" s="13"/>
      <c r="AA300" s="22"/>
      <c r="AB300" s="13"/>
      <c r="AC300" s="23"/>
      <c r="AD300" s="13"/>
      <c r="AE300" s="23"/>
      <c r="AF300" s="13"/>
      <c r="AG300" s="23"/>
      <c r="AH300" s="24"/>
      <c r="AI300" s="23"/>
      <c r="AJ300" s="13"/>
      <c r="AK300" s="13"/>
      <c r="AL300" s="13"/>
      <c r="AM300" s="13"/>
      <c r="AN300" s="13"/>
      <c r="AO300" s="13"/>
      <c r="AP300" s="13"/>
      <c r="AQ300" s="13"/>
      <c r="AR300" s="13"/>
      <c r="AS300" s="70"/>
      <c r="AY300" s="73"/>
    </row>
    <row r="301" spans="2:53" x14ac:dyDescent="0.2">
      <c r="B301" s="36"/>
      <c r="C301" s="25">
        <v>11</v>
      </c>
      <c r="D301" s="249" t="s">
        <v>99</v>
      </c>
      <c r="E301" s="250"/>
      <c r="F301" s="42"/>
      <c r="G301" s="43"/>
      <c r="H301" s="43"/>
      <c r="I301" s="43"/>
      <c r="J301" s="43"/>
      <c r="K301" s="13"/>
      <c r="L301" s="44"/>
      <c r="M301" s="13"/>
      <c r="N301" s="25">
        <v>11</v>
      </c>
      <c r="O301" s="249" t="s">
        <v>99</v>
      </c>
      <c r="P301" s="250"/>
      <c r="Q301" s="42"/>
      <c r="R301" s="43"/>
      <c r="S301" s="43"/>
      <c r="T301" s="43"/>
      <c r="U301" s="43"/>
      <c r="V301" s="13"/>
      <c r="W301" s="44"/>
      <c r="X301" s="23"/>
      <c r="Y301" s="25">
        <v>11</v>
      </c>
      <c r="Z301" s="249" t="s">
        <v>99</v>
      </c>
      <c r="AA301" s="250"/>
      <c r="AB301" s="42"/>
      <c r="AC301" s="43"/>
      <c r="AD301" s="43"/>
      <c r="AE301" s="43"/>
      <c r="AF301" s="43"/>
      <c r="AG301" s="13"/>
      <c r="AH301" s="44"/>
      <c r="AI301" s="23"/>
      <c r="AJ301" s="13"/>
      <c r="AK301" s="13"/>
      <c r="AL301" s="13"/>
      <c r="AM301" s="13"/>
      <c r="AN301" s="13"/>
      <c r="AO301" s="13"/>
      <c r="AP301" s="13"/>
      <c r="AQ301" s="13"/>
      <c r="AR301" s="13"/>
      <c r="AS301" s="70"/>
      <c r="AY301" s="73"/>
    </row>
    <row r="302" spans="2:53" x14ac:dyDescent="0.2">
      <c r="B302" s="36"/>
      <c r="C302" s="25"/>
      <c r="D302" s="17" t="s">
        <v>100</v>
      </c>
      <c r="E302" s="20"/>
      <c r="F302" s="46">
        <v>6</v>
      </c>
      <c r="G302" s="76"/>
      <c r="H302" s="47">
        <f>SUM(G302*F302)</f>
        <v>0</v>
      </c>
      <c r="I302" s="76"/>
      <c r="J302" s="48">
        <f>SUM(I302*F302)</f>
        <v>0</v>
      </c>
      <c r="K302" s="34"/>
      <c r="L302" s="44">
        <f>SUM(H302+J302)</f>
        <v>0</v>
      </c>
      <c r="M302" s="13"/>
      <c r="N302" s="25"/>
      <c r="O302" s="17" t="s">
        <v>100</v>
      </c>
      <c r="P302" s="20"/>
      <c r="Q302" s="46">
        <v>6</v>
      </c>
      <c r="R302" s="76"/>
      <c r="S302" s="47">
        <f>SUM(R302*Q302)</f>
        <v>0</v>
      </c>
      <c r="T302" s="76"/>
      <c r="U302" s="48">
        <f>SUM(T302*Q302)</f>
        <v>0</v>
      </c>
      <c r="V302" s="34"/>
      <c r="W302" s="44">
        <f>SUM(S302+U302)</f>
        <v>0</v>
      </c>
      <c r="X302" s="23"/>
      <c r="Y302" s="25"/>
      <c r="Z302" s="17" t="s">
        <v>100</v>
      </c>
      <c r="AA302" s="20"/>
      <c r="AB302" s="46">
        <v>6</v>
      </c>
      <c r="AC302" s="76"/>
      <c r="AD302" s="47">
        <f>SUM(AC302*AB302)</f>
        <v>0</v>
      </c>
      <c r="AE302" s="76"/>
      <c r="AF302" s="48">
        <f>SUM(AE302*AB302)</f>
        <v>0</v>
      </c>
      <c r="AG302" s="34"/>
      <c r="AH302" s="44">
        <f>SUM(AD302+AF302)</f>
        <v>0</v>
      </c>
      <c r="AI302" s="23"/>
      <c r="AJ302" s="13"/>
      <c r="AK302" s="13"/>
      <c r="AL302" s="13"/>
      <c r="AM302" s="13"/>
      <c r="AN302" s="13"/>
      <c r="AO302" s="13"/>
      <c r="AP302" s="13"/>
      <c r="AQ302" s="13"/>
      <c r="AR302" s="13"/>
      <c r="AS302" s="70"/>
      <c r="AY302" s="73"/>
    </row>
    <row r="303" spans="2:53" x14ac:dyDescent="0.2">
      <c r="B303" s="36"/>
      <c r="C303" s="25"/>
      <c r="D303" s="17" t="s">
        <v>101</v>
      </c>
      <c r="E303" s="45"/>
      <c r="F303" s="46">
        <v>4</v>
      </c>
      <c r="G303" s="76"/>
      <c r="H303" s="47">
        <f>SUM(G303*F303)</f>
        <v>0</v>
      </c>
      <c r="I303" s="76"/>
      <c r="J303" s="48">
        <f>SUM(I303*F303)</f>
        <v>0</v>
      </c>
      <c r="K303" s="34"/>
      <c r="L303" s="44">
        <f>SUM(H303+J303)</f>
        <v>0</v>
      </c>
      <c r="M303" s="13"/>
      <c r="N303" s="25"/>
      <c r="O303" s="17" t="s">
        <v>101</v>
      </c>
      <c r="P303" s="45"/>
      <c r="Q303" s="46">
        <v>4</v>
      </c>
      <c r="R303" s="76"/>
      <c r="S303" s="47">
        <f>SUM(R303*Q303)</f>
        <v>0</v>
      </c>
      <c r="T303" s="76"/>
      <c r="U303" s="48">
        <f>SUM(T303*Q303)</f>
        <v>0</v>
      </c>
      <c r="V303" s="34"/>
      <c r="W303" s="44">
        <f>SUM(S303+U303)</f>
        <v>0</v>
      </c>
      <c r="X303" s="23"/>
      <c r="Y303" s="25"/>
      <c r="Z303" s="17" t="s">
        <v>101</v>
      </c>
      <c r="AA303" s="45"/>
      <c r="AB303" s="46">
        <v>4</v>
      </c>
      <c r="AC303" s="76"/>
      <c r="AD303" s="47">
        <f>SUM(AC303*AB303)</f>
        <v>0</v>
      </c>
      <c r="AE303" s="76"/>
      <c r="AF303" s="48">
        <f>SUM(AE303*AB303)</f>
        <v>0</v>
      </c>
      <c r="AG303" s="34"/>
      <c r="AH303" s="44">
        <f>SUM(AD303+AF303)</f>
        <v>0</v>
      </c>
      <c r="AI303" s="23"/>
      <c r="AJ303" s="13"/>
      <c r="AK303" s="13"/>
      <c r="AL303" s="13"/>
      <c r="AM303" s="13"/>
      <c r="AN303" s="13"/>
      <c r="AO303" s="13"/>
      <c r="AP303" s="13"/>
      <c r="AQ303" s="13"/>
      <c r="AR303" s="13"/>
      <c r="AS303" s="70"/>
      <c r="AY303" s="73"/>
    </row>
    <row r="304" spans="2:53" x14ac:dyDescent="0.2">
      <c r="B304" s="36"/>
      <c r="C304" s="25"/>
      <c r="D304" s="17" t="s">
        <v>102</v>
      </c>
      <c r="E304" s="20"/>
      <c r="F304" s="29">
        <v>2</v>
      </c>
      <c r="G304" s="76"/>
      <c r="H304" s="26">
        <f>SUM(G304*F304)</f>
        <v>0</v>
      </c>
      <c r="I304" s="76"/>
      <c r="J304" s="26">
        <f>SUM(I304*F304)</f>
        <v>0</v>
      </c>
      <c r="K304" s="37"/>
      <c r="L304" s="35">
        <f>SUM(H304+J304)</f>
        <v>0</v>
      </c>
      <c r="M304" s="13"/>
      <c r="N304" s="25"/>
      <c r="O304" s="17" t="s">
        <v>102</v>
      </c>
      <c r="P304" s="20"/>
      <c r="Q304" s="29">
        <v>2</v>
      </c>
      <c r="R304" s="76"/>
      <c r="S304" s="26">
        <f>SUM(R304*Q304)</f>
        <v>0</v>
      </c>
      <c r="T304" s="76"/>
      <c r="U304" s="26">
        <f>SUM(T304*Q304)</f>
        <v>0</v>
      </c>
      <c r="V304" s="37"/>
      <c r="W304" s="35">
        <f>SUM(S304+U304)</f>
        <v>0</v>
      </c>
      <c r="X304" s="23"/>
      <c r="Y304" s="25"/>
      <c r="Z304" s="17" t="s">
        <v>102</v>
      </c>
      <c r="AA304" s="20"/>
      <c r="AB304" s="29">
        <v>2</v>
      </c>
      <c r="AC304" s="76"/>
      <c r="AD304" s="26">
        <f>SUM(AC304*AB304)</f>
        <v>0</v>
      </c>
      <c r="AE304" s="76"/>
      <c r="AF304" s="26">
        <f>SUM(AE304*AB304)</f>
        <v>0</v>
      </c>
      <c r="AG304" s="37"/>
      <c r="AH304" s="35">
        <f>SUM(AD304+AF304)</f>
        <v>0</v>
      </c>
      <c r="AI304" s="23"/>
      <c r="AJ304" s="13"/>
      <c r="AK304" s="13"/>
      <c r="AL304" s="13"/>
      <c r="AM304" s="13"/>
      <c r="AN304" s="13"/>
      <c r="AO304" s="13"/>
      <c r="AP304" s="13"/>
      <c r="AQ304" s="13"/>
      <c r="AR304" s="13"/>
      <c r="AS304" s="70"/>
      <c r="AY304" s="73"/>
    </row>
    <row r="305" spans="2:51" x14ac:dyDescent="0.2">
      <c r="B305" s="36"/>
      <c r="C305" s="25"/>
      <c r="D305" s="17" t="s">
        <v>103</v>
      </c>
      <c r="E305" s="78"/>
      <c r="F305" s="29">
        <v>6</v>
      </c>
      <c r="G305" s="76"/>
      <c r="H305" s="26">
        <f>SUM(G305*F305)</f>
        <v>0</v>
      </c>
      <c r="I305" s="76"/>
      <c r="J305" s="26">
        <f>SUM(I305*F305)</f>
        <v>0</v>
      </c>
      <c r="K305" s="34"/>
      <c r="L305" s="35">
        <f>SUM(H305+J305)</f>
        <v>0</v>
      </c>
      <c r="M305" s="13"/>
      <c r="N305" s="25"/>
      <c r="O305" s="17" t="s">
        <v>103</v>
      </c>
      <c r="P305" s="78"/>
      <c r="Q305" s="29">
        <v>6</v>
      </c>
      <c r="R305" s="76"/>
      <c r="S305" s="26">
        <f>SUM(R305*Q305)</f>
        <v>0</v>
      </c>
      <c r="T305" s="76"/>
      <c r="U305" s="26">
        <f>SUM(T305*Q305)</f>
        <v>0</v>
      </c>
      <c r="V305" s="34"/>
      <c r="W305" s="35">
        <f>SUM(S305+U305)</f>
        <v>0</v>
      </c>
      <c r="X305" s="23"/>
      <c r="Y305" s="25"/>
      <c r="Z305" s="17" t="s">
        <v>103</v>
      </c>
      <c r="AA305" s="78"/>
      <c r="AB305" s="29">
        <v>6</v>
      </c>
      <c r="AC305" s="76"/>
      <c r="AD305" s="26">
        <f>SUM(AC305*AB305)</f>
        <v>0</v>
      </c>
      <c r="AE305" s="76"/>
      <c r="AF305" s="26">
        <f>SUM(AE305*AB305)</f>
        <v>0</v>
      </c>
      <c r="AG305" s="34"/>
      <c r="AH305" s="35">
        <f>SUM(AD305+AF305)</f>
        <v>0</v>
      </c>
      <c r="AI305" s="23"/>
      <c r="AJ305" s="13"/>
      <c r="AK305" s="13"/>
      <c r="AL305" s="13"/>
      <c r="AM305" s="13"/>
      <c r="AN305" s="13"/>
      <c r="AO305" s="13"/>
      <c r="AP305" s="13"/>
      <c r="AQ305" s="13"/>
      <c r="AR305" s="13"/>
      <c r="AS305" s="70"/>
      <c r="AY305" s="73"/>
    </row>
    <row r="306" spans="2:51" x14ac:dyDescent="0.2">
      <c r="B306" s="36"/>
      <c r="C306" s="25"/>
      <c r="D306" s="17" t="s">
        <v>104</v>
      </c>
      <c r="E306" s="78"/>
      <c r="F306" s="29">
        <v>4</v>
      </c>
      <c r="G306" s="76"/>
      <c r="H306" s="26">
        <f>SUM(G306*F306)</f>
        <v>0</v>
      </c>
      <c r="I306" s="76"/>
      <c r="J306" s="26">
        <f>SUM(I306*F306)</f>
        <v>0</v>
      </c>
      <c r="K306" s="34"/>
      <c r="L306" s="35">
        <f>SUM(H306+J306)</f>
        <v>0</v>
      </c>
      <c r="M306" s="13"/>
      <c r="N306" s="25"/>
      <c r="O306" s="17" t="s">
        <v>104</v>
      </c>
      <c r="P306" s="78"/>
      <c r="Q306" s="29">
        <v>4</v>
      </c>
      <c r="R306" s="76"/>
      <c r="S306" s="26">
        <f>SUM(R306*Q306)</f>
        <v>0</v>
      </c>
      <c r="T306" s="76"/>
      <c r="U306" s="26">
        <f>SUM(T306*Q306)</f>
        <v>0</v>
      </c>
      <c r="V306" s="34"/>
      <c r="W306" s="35">
        <f>SUM(S306+U306)</f>
        <v>0</v>
      </c>
      <c r="X306" s="23"/>
      <c r="Y306" s="25"/>
      <c r="Z306" s="17" t="s">
        <v>104</v>
      </c>
      <c r="AA306" s="78"/>
      <c r="AB306" s="29">
        <v>4</v>
      </c>
      <c r="AC306" s="76"/>
      <c r="AD306" s="26">
        <f>SUM(AC306*AB306)</f>
        <v>0</v>
      </c>
      <c r="AE306" s="76"/>
      <c r="AF306" s="26">
        <f>SUM(AE306*AB306)</f>
        <v>0</v>
      </c>
      <c r="AG306" s="34"/>
      <c r="AH306" s="35">
        <f>SUM(AD306+AF306)</f>
        <v>0</v>
      </c>
      <c r="AI306" s="23"/>
      <c r="AJ306" s="13"/>
      <c r="AK306" s="13"/>
      <c r="AL306" s="13"/>
      <c r="AM306" s="13"/>
      <c r="AN306" s="13"/>
      <c r="AO306" s="13"/>
      <c r="AP306" s="13"/>
      <c r="AQ306" s="13"/>
      <c r="AR306" s="13"/>
      <c r="AS306" s="70"/>
      <c r="AY306" s="73"/>
    </row>
    <row r="307" spans="2:51" x14ac:dyDescent="0.2">
      <c r="B307" s="36"/>
      <c r="C307" s="36"/>
      <c r="D307" s="13"/>
      <c r="E307" s="49"/>
      <c r="F307" s="22"/>
      <c r="G307" s="89"/>
      <c r="H307" s="23"/>
      <c r="I307" s="89"/>
      <c r="J307" s="23"/>
      <c r="K307" s="13"/>
      <c r="L307" s="24"/>
      <c r="M307" s="13"/>
      <c r="N307" s="36"/>
      <c r="O307" s="13"/>
      <c r="P307" s="49"/>
      <c r="Q307" s="22"/>
      <c r="R307" s="89"/>
      <c r="S307" s="23"/>
      <c r="T307" s="89"/>
      <c r="U307" s="23"/>
      <c r="V307" s="13"/>
      <c r="W307" s="24"/>
      <c r="X307" s="23"/>
      <c r="Y307" s="36"/>
      <c r="Z307" s="13"/>
      <c r="AA307" s="49"/>
      <c r="AB307" s="22"/>
      <c r="AC307" s="89"/>
      <c r="AD307" s="23"/>
      <c r="AE307" s="89"/>
      <c r="AF307" s="23"/>
      <c r="AG307" s="13"/>
      <c r="AH307" s="24"/>
      <c r="AI307" s="23"/>
      <c r="AJ307" s="13"/>
      <c r="AK307" s="13"/>
      <c r="AL307" s="13"/>
      <c r="AM307" s="13"/>
      <c r="AN307" s="13"/>
      <c r="AO307" s="13"/>
      <c r="AP307" s="13"/>
      <c r="AQ307" s="13"/>
      <c r="AR307" s="13"/>
      <c r="AS307" s="70"/>
      <c r="AY307" s="73"/>
    </row>
    <row r="308" spans="2:51" ht="13.5" thickBot="1" x14ac:dyDescent="0.25">
      <c r="B308" s="36"/>
      <c r="C308" s="36"/>
      <c r="D308" s="13"/>
      <c r="E308" s="49"/>
      <c r="F308" s="22"/>
      <c r="G308" s="107" t="s">
        <v>105</v>
      </c>
      <c r="H308" s="108">
        <f>SUM(H290:H306)</f>
        <v>0</v>
      </c>
      <c r="I308" s="107" t="s">
        <v>106</v>
      </c>
      <c r="J308" s="108">
        <f>SUM(J290:J306)</f>
        <v>0</v>
      </c>
      <c r="K308" s="13"/>
      <c r="L308" s="24"/>
      <c r="M308" s="13"/>
      <c r="N308" s="36"/>
      <c r="O308" s="13"/>
      <c r="P308" s="49"/>
      <c r="Q308" s="22"/>
      <c r="R308" s="107" t="s">
        <v>105</v>
      </c>
      <c r="S308" s="108">
        <f>SUM(S290:S306)</f>
        <v>0</v>
      </c>
      <c r="T308" s="107" t="s">
        <v>106</v>
      </c>
      <c r="U308" s="108">
        <f>SUM(U290:U306)</f>
        <v>0</v>
      </c>
      <c r="V308" s="13"/>
      <c r="W308" s="24"/>
      <c r="X308" s="23"/>
      <c r="Y308" s="36"/>
      <c r="Z308" s="13"/>
      <c r="AA308" s="49"/>
      <c r="AB308" s="22"/>
      <c r="AC308" s="107" t="s">
        <v>105</v>
      </c>
      <c r="AD308" s="108">
        <f>SUM(AD290:AD306)</f>
        <v>0</v>
      </c>
      <c r="AE308" s="107" t="s">
        <v>106</v>
      </c>
      <c r="AF308" s="108">
        <f>SUM(AF290:AF306)</f>
        <v>0</v>
      </c>
      <c r="AG308" s="13"/>
      <c r="AH308" s="24"/>
      <c r="AI308" s="23"/>
      <c r="AJ308" s="13"/>
      <c r="AK308" s="13"/>
      <c r="AL308" s="13"/>
      <c r="AM308" s="13"/>
      <c r="AN308" s="13"/>
      <c r="AO308" s="13"/>
      <c r="AP308" s="13"/>
      <c r="AQ308" s="13"/>
      <c r="AR308" s="13"/>
      <c r="AS308" s="70"/>
      <c r="AY308" s="73"/>
    </row>
    <row r="309" spans="2:51" ht="13.5" thickBot="1" x14ac:dyDescent="0.25">
      <c r="B309" s="36"/>
      <c r="C309" s="36"/>
      <c r="D309" s="13"/>
      <c r="E309" s="49"/>
      <c r="F309" s="22"/>
      <c r="G309" s="83"/>
      <c r="H309" s="84"/>
      <c r="I309" s="84"/>
      <c r="J309" s="85" t="s">
        <v>107</v>
      </c>
      <c r="K309" s="86"/>
      <c r="L309" s="87">
        <f>SUM(L290:L306)</f>
        <v>0</v>
      </c>
      <c r="M309" s="13"/>
      <c r="N309" s="36"/>
      <c r="O309" s="13"/>
      <c r="P309" s="49"/>
      <c r="Q309" s="22"/>
      <c r="R309" s="83"/>
      <c r="S309" s="84"/>
      <c r="T309" s="84"/>
      <c r="U309" s="85" t="s">
        <v>107</v>
      </c>
      <c r="V309" s="86"/>
      <c r="W309" s="87">
        <f>SUM(W290:W306)</f>
        <v>0</v>
      </c>
      <c r="X309" s="23"/>
      <c r="Y309" s="36"/>
      <c r="Z309" s="13"/>
      <c r="AA309" s="49"/>
      <c r="AB309" s="22"/>
      <c r="AC309" s="83"/>
      <c r="AD309" s="84"/>
      <c r="AE309" s="84"/>
      <c r="AF309" s="85" t="s">
        <v>107</v>
      </c>
      <c r="AG309" s="86"/>
      <c r="AH309" s="87">
        <f>SUM(AH290:AH306)</f>
        <v>0</v>
      </c>
      <c r="AI309" s="23"/>
      <c r="AJ309" s="13"/>
      <c r="AK309" s="13"/>
      <c r="AL309" s="13"/>
      <c r="AM309" s="13"/>
      <c r="AN309" s="13"/>
      <c r="AO309" s="13"/>
      <c r="AP309" s="13"/>
      <c r="AQ309" s="13"/>
      <c r="AR309" s="13"/>
      <c r="AS309" s="70"/>
      <c r="AY309" s="73"/>
    </row>
    <row r="310" spans="2:51" x14ac:dyDescent="0.2">
      <c r="B310" s="36"/>
      <c r="C310" s="36"/>
      <c r="D310" s="100"/>
      <c r="E310" s="49"/>
      <c r="F310" s="22"/>
      <c r="G310" s="81"/>
      <c r="H310" s="82"/>
      <c r="I310" s="88"/>
      <c r="J310" s="88"/>
      <c r="K310" s="13"/>
      <c r="L310" s="24"/>
      <c r="M310" s="13"/>
      <c r="N310" s="36"/>
      <c r="O310" s="100"/>
      <c r="P310" s="49"/>
      <c r="Q310" s="22"/>
      <c r="R310" s="81"/>
      <c r="S310" s="82"/>
      <c r="T310" s="88"/>
      <c r="U310" s="88"/>
      <c r="V310" s="13"/>
      <c r="W310" s="24"/>
      <c r="X310" s="23"/>
      <c r="Y310" s="36"/>
      <c r="Z310" s="100"/>
      <c r="AA310" s="49"/>
      <c r="AB310" s="22"/>
      <c r="AC310" s="81"/>
      <c r="AD310" s="82"/>
      <c r="AE310" s="88"/>
      <c r="AF310" s="88"/>
      <c r="AG310" s="13"/>
      <c r="AH310" s="24"/>
      <c r="AI310" s="23"/>
      <c r="AJ310" s="13"/>
      <c r="AK310" s="13"/>
      <c r="AL310" s="13"/>
      <c r="AM310" s="13"/>
      <c r="AN310" s="13"/>
      <c r="AO310" s="13"/>
      <c r="AP310" s="13"/>
      <c r="AQ310" s="13"/>
      <c r="AR310" s="13"/>
      <c r="AS310" s="70"/>
      <c r="AY310" s="73"/>
    </row>
    <row r="311" spans="2:51" x14ac:dyDescent="0.2">
      <c r="B311" s="36"/>
      <c r="C311" s="36"/>
      <c r="D311" s="100"/>
      <c r="E311" s="89" t="s">
        <v>108</v>
      </c>
      <c r="F311" s="22"/>
      <c r="G311" s="90"/>
      <c r="H311" s="91">
        <f>IF(G311="Yes",-0.1,0)</f>
        <v>0</v>
      </c>
      <c r="I311" s="23"/>
      <c r="J311" s="23"/>
      <c r="K311" s="13"/>
      <c r="L311" s="24"/>
      <c r="M311" s="13"/>
      <c r="N311" s="36"/>
      <c r="O311" s="100"/>
      <c r="P311" s="89" t="s">
        <v>108</v>
      </c>
      <c r="Q311" s="22"/>
      <c r="R311" s="90"/>
      <c r="S311" s="91">
        <f>IF(R311="Yes",-0.1,0)</f>
        <v>0</v>
      </c>
      <c r="T311" s="23"/>
      <c r="U311" s="23"/>
      <c r="V311" s="13"/>
      <c r="W311" s="24"/>
      <c r="X311" s="23"/>
      <c r="Y311" s="36"/>
      <c r="Z311" s="100"/>
      <c r="AA311" s="89" t="s">
        <v>108</v>
      </c>
      <c r="AB311" s="22"/>
      <c r="AC311" s="90"/>
      <c r="AD311" s="91">
        <f>IF(AC311="Yes",-0.1,0)</f>
        <v>0</v>
      </c>
      <c r="AE311" s="23"/>
      <c r="AF311" s="23"/>
      <c r="AG311" s="13"/>
      <c r="AH311" s="24"/>
      <c r="AI311" s="23"/>
      <c r="AJ311" s="13"/>
      <c r="AK311" s="13"/>
      <c r="AL311" s="13"/>
      <c r="AM311" s="13"/>
      <c r="AN311" s="13"/>
      <c r="AO311" s="13"/>
      <c r="AP311" s="13"/>
      <c r="AQ311" s="13"/>
      <c r="AR311" s="13"/>
      <c r="AS311" s="70"/>
      <c r="AY311" s="73"/>
    </row>
    <row r="312" spans="2:51" x14ac:dyDescent="0.2">
      <c r="B312" s="36"/>
      <c r="C312" s="36"/>
      <c r="D312" s="100"/>
      <c r="E312" s="89" t="s">
        <v>109</v>
      </c>
      <c r="F312" s="92"/>
      <c r="G312" s="90"/>
      <c r="H312" s="91">
        <f>IF(G312="Yes",-0.03,0)</f>
        <v>0</v>
      </c>
      <c r="I312" s="23"/>
      <c r="J312" s="23"/>
      <c r="K312" s="13"/>
      <c r="L312" s="24"/>
      <c r="M312" s="13"/>
      <c r="N312" s="36"/>
      <c r="O312" s="100"/>
      <c r="P312" s="89" t="s">
        <v>109</v>
      </c>
      <c r="Q312" s="92"/>
      <c r="R312" s="90"/>
      <c r="S312" s="91">
        <f>IF(R312="Yes",-0.03,0)</f>
        <v>0</v>
      </c>
      <c r="T312" s="23"/>
      <c r="U312" s="23"/>
      <c r="V312" s="13"/>
      <c r="W312" s="24"/>
      <c r="X312" s="23"/>
      <c r="Y312" s="36"/>
      <c r="Z312" s="100"/>
      <c r="AA312" s="89" t="s">
        <v>109</v>
      </c>
      <c r="AB312" s="92"/>
      <c r="AC312" s="90"/>
      <c r="AD312" s="91">
        <f>IF(AC312="Yes",-0.03,0)</f>
        <v>0</v>
      </c>
      <c r="AE312" s="23"/>
      <c r="AF312" s="23"/>
      <c r="AG312" s="13"/>
      <c r="AH312" s="24"/>
      <c r="AI312" s="23"/>
      <c r="AJ312" s="13"/>
      <c r="AK312" s="13"/>
      <c r="AL312" s="13"/>
      <c r="AM312" s="13"/>
      <c r="AN312" s="13"/>
      <c r="AO312" s="13"/>
      <c r="AP312" s="13"/>
      <c r="AQ312" s="13"/>
      <c r="AR312" s="13"/>
      <c r="AS312" s="70"/>
      <c r="AY312" s="73"/>
    </row>
    <row r="313" spans="2:51" ht="13.5" thickBot="1" x14ac:dyDescent="0.25">
      <c r="B313" s="36"/>
      <c r="C313" s="36"/>
      <c r="D313" s="13"/>
      <c r="E313" s="89" t="s">
        <v>110</v>
      </c>
      <c r="F313" s="22"/>
      <c r="G313" s="90"/>
      <c r="H313" s="93">
        <f>IF(G313="Yes",-0.1,0)</f>
        <v>0</v>
      </c>
      <c r="I313" s="100"/>
      <c r="J313" s="100"/>
      <c r="K313" s="13"/>
      <c r="L313" s="24"/>
      <c r="M313" s="13"/>
      <c r="N313" s="36"/>
      <c r="O313" s="13"/>
      <c r="P313" s="89" t="s">
        <v>110</v>
      </c>
      <c r="Q313" s="22"/>
      <c r="R313" s="90"/>
      <c r="S313" s="93">
        <f>IF(R313="Yes",-0.1,0)</f>
        <v>0</v>
      </c>
      <c r="T313" s="100"/>
      <c r="U313" s="100"/>
      <c r="V313" s="13"/>
      <c r="W313" s="24"/>
      <c r="X313" s="23"/>
      <c r="Y313" s="36"/>
      <c r="Z313" s="13"/>
      <c r="AA313" s="89" t="s">
        <v>110</v>
      </c>
      <c r="AB313" s="22"/>
      <c r="AC313" s="90"/>
      <c r="AD313" s="93">
        <f>IF(AC313="Yes",-0.1,0)</f>
        <v>0</v>
      </c>
      <c r="AE313" s="100"/>
      <c r="AF313" s="100"/>
      <c r="AG313" s="13"/>
      <c r="AH313" s="24"/>
      <c r="AI313" s="23"/>
      <c r="AJ313" s="13"/>
      <c r="AK313" s="13"/>
      <c r="AL313" s="13"/>
      <c r="AM313" s="13"/>
      <c r="AN313" s="13"/>
      <c r="AO313" s="13"/>
      <c r="AP313" s="13"/>
      <c r="AQ313" s="13"/>
      <c r="AR313" s="13"/>
      <c r="AS313" s="70"/>
      <c r="AY313" s="73"/>
    </row>
    <row r="314" spans="2:51" ht="13.5" thickBot="1" x14ac:dyDescent="0.25">
      <c r="B314" s="36"/>
      <c r="C314" s="36"/>
      <c r="D314" s="13"/>
      <c r="E314" s="49"/>
      <c r="F314" s="22"/>
      <c r="G314" s="81"/>
      <c r="H314" s="94">
        <f>SUM(H311:H313)</f>
        <v>0</v>
      </c>
      <c r="I314" s="95"/>
      <c r="J314" s="96" t="s">
        <v>111</v>
      </c>
      <c r="K314" s="97"/>
      <c r="L314" s="87">
        <f>SUM(L309*H314)</f>
        <v>0</v>
      </c>
      <c r="M314" s="13"/>
      <c r="N314" s="36"/>
      <c r="O314" s="13"/>
      <c r="P314" s="49"/>
      <c r="Q314" s="22"/>
      <c r="R314" s="81"/>
      <c r="S314" s="94">
        <f>SUM(S311:S313)</f>
        <v>0</v>
      </c>
      <c r="T314" s="95"/>
      <c r="U314" s="96" t="s">
        <v>111</v>
      </c>
      <c r="V314" s="97"/>
      <c r="W314" s="87">
        <f>SUM(W309*S314)</f>
        <v>0</v>
      </c>
      <c r="X314" s="23"/>
      <c r="Y314" s="36"/>
      <c r="Z314" s="13"/>
      <c r="AA314" s="49"/>
      <c r="AB314" s="22"/>
      <c r="AC314" s="81"/>
      <c r="AD314" s="94">
        <f>SUM(AD311:AD313)</f>
        <v>0</v>
      </c>
      <c r="AE314" s="95"/>
      <c r="AF314" s="96" t="s">
        <v>111</v>
      </c>
      <c r="AG314" s="97"/>
      <c r="AH314" s="87">
        <f>SUM(AH309*AD314)</f>
        <v>0</v>
      </c>
      <c r="AI314" s="23"/>
      <c r="AJ314" s="13"/>
      <c r="AK314" s="13"/>
      <c r="AL314" s="13"/>
      <c r="AM314" s="13"/>
      <c r="AN314" s="13"/>
      <c r="AO314" s="13"/>
      <c r="AP314" s="13"/>
      <c r="AQ314" s="13"/>
      <c r="AR314" s="13"/>
      <c r="AS314" s="70"/>
      <c r="AY314" s="73"/>
    </row>
    <row r="315" spans="2:51" ht="13.5" thickBot="1" x14ac:dyDescent="0.25">
      <c r="B315" s="36"/>
      <c r="C315" s="36"/>
      <c r="D315" s="13"/>
      <c r="E315" s="13"/>
      <c r="F315" s="13"/>
      <c r="G315" s="13"/>
      <c r="H315" s="23"/>
      <c r="I315" s="13"/>
      <c r="J315" s="23"/>
      <c r="K315" s="13"/>
      <c r="L315" s="24"/>
      <c r="M315" s="13"/>
      <c r="N315" s="36"/>
      <c r="O315" s="13"/>
      <c r="P315" s="13"/>
      <c r="Q315" s="13"/>
      <c r="R315" s="13"/>
      <c r="S315" s="23"/>
      <c r="T315" s="13"/>
      <c r="U315" s="23"/>
      <c r="V315" s="13"/>
      <c r="W315" s="24"/>
      <c r="X315" s="23"/>
      <c r="Y315" s="36"/>
      <c r="Z315" s="13"/>
      <c r="AA315" s="13"/>
      <c r="AB315" s="13"/>
      <c r="AC315" s="13"/>
      <c r="AD315" s="23"/>
      <c r="AE315" s="13"/>
      <c r="AF315" s="23"/>
      <c r="AG315" s="13"/>
      <c r="AH315" s="24"/>
      <c r="AI315" s="23"/>
      <c r="AJ315" s="13"/>
      <c r="AK315" s="13"/>
      <c r="AL315" s="13"/>
      <c r="AM315" s="13"/>
      <c r="AN315" s="13"/>
      <c r="AO315" s="13"/>
      <c r="AP315" s="13"/>
      <c r="AQ315" s="13"/>
      <c r="AR315" s="13"/>
      <c r="AS315" s="70"/>
      <c r="AY315" s="73"/>
    </row>
    <row r="316" spans="2:51" ht="13.5" thickBot="1" x14ac:dyDescent="0.25">
      <c r="B316" s="36"/>
      <c r="C316" s="38"/>
      <c r="D316" s="39"/>
      <c r="E316" s="39"/>
      <c r="F316" s="39"/>
      <c r="G316" s="39"/>
      <c r="H316" s="98"/>
      <c r="I316" s="99"/>
      <c r="J316" s="85" t="s">
        <v>112</v>
      </c>
      <c r="K316" s="86"/>
      <c r="L316" s="87">
        <f>SUM(L309+L314)</f>
        <v>0</v>
      </c>
      <c r="M316" s="13"/>
      <c r="N316" s="38"/>
      <c r="O316" s="39"/>
      <c r="P316" s="39"/>
      <c r="Q316" s="39"/>
      <c r="R316" s="39"/>
      <c r="S316" s="98"/>
      <c r="T316" s="99"/>
      <c r="U316" s="85" t="s">
        <v>112</v>
      </c>
      <c r="V316" s="86"/>
      <c r="W316" s="87">
        <f>SUM(W309+W314)</f>
        <v>0</v>
      </c>
      <c r="X316" s="23"/>
      <c r="Y316" s="38"/>
      <c r="Z316" s="39"/>
      <c r="AA316" s="39"/>
      <c r="AB316" s="39"/>
      <c r="AC316" s="39"/>
      <c r="AD316" s="98"/>
      <c r="AE316" s="99"/>
      <c r="AF316" s="85" t="s">
        <v>112</v>
      </c>
      <c r="AG316" s="86"/>
      <c r="AH316" s="87">
        <f>SUM(AH309+AH314)</f>
        <v>0</v>
      </c>
      <c r="AI316" s="23"/>
      <c r="AJ316" s="13"/>
      <c r="AK316" s="13"/>
      <c r="AL316" s="13"/>
      <c r="AM316" s="13"/>
      <c r="AN316" s="13"/>
      <c r="AO316" s="13"/>
      <c r="AP316" s="13"/>
      <c r="AQ316" s="13"/>
      <c r="AR316" s="13"/>
      <c r="AS316" s="70"/>
      <c r="AY316" s="73"/>
    </row>
    <row r="317" spans="2:51" ht="13.5" thickBot="1" x14ac:dyDescent="0.25">
      <c r="B317" s="38"/>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72"/>
    </row>
    <row r="318" spans="2:51" ht="13.5" thickBot="1" x14ac:dyDescent="0.25"/>
    <row r="319" spans="2:51" ht="18" customHeight="1" thickBot="1" x14ac:dyDescent="0.3">
      <c r="B319" s="65"/>
      <c r="C319" s="66"/>
      <c r="D319" s="66"/>
      <c r="E319" s="66"/>
      <c r="F319" s="67"/>
      <c r="G319" s="67"/>
      <c r="H319" s="67"/>
      <c r="I319" s="67"/>
      <c r="J319" s="67"/>
      <c r="K319" s="66"/>
      <c r="L319" s="66"/>
      <c r="M319" s="66"/>
      <c r="N319" s="66"/>
      <c r="O319" s="80"/>
      <c r="P319" s="80"/>
      <c r="Q319" s="68"/>
      <c r="R319" s="68"/>
      <c r="S319" s="68"/>
      <c r="T319" s="68"/>
      <c r="U319" s="68"/>
      <c r="V319" s="66"/>
      <c r="W319" s="66"/>
      <c r="X319" s="66"/>
      <c r="Y319" s="66"/>
      <c r="Z319" s="80"/>
      <c r="AA319" s="80"/>
      <c r="AB319" s="68"/>
      <c r="AC319" s="68"/>
      <c r="AD319" s="68"/>
      <c r="AE319" s="68"/>
      <c r="AF319" s="68"/>
      <c r="AG319" s="66"/>
      <c r="AH319" s="66"/>
      <c r="AI319" s="66"/>
      <c r="AJ319" s="66"/>
      <c r="AK319" s="66"/>
      <c r="AL319" s="66"/>
      <c r="AM319" s="66"/>
      <c r="AN319" s="66"/>
      <c r="AO319" s="66"/>
      <c r="AP319" s="66"/>
      <c r="AQ319" s="66"/>
      <c r="AR319" s="66"/>
      <c r="AS319" s="69"/>
      <c r="AY319" s="73"/>
    </row>
    <row r="320" spans="2:51" ht="18" customHeight="1" thickBot="1" x14ac:dyDescent="0.3">
      <c r="B320" s="36"/>
      <c r="C320" s="264" t="s">
        <v>77</v>
      </c>
      <c r="D320" s="265"/>
      <c r="E320" s="266" t="str">
        <f>'CompetitorList &amp; ResultsSummary'!D28</f>
        <v>Competitor 10</v>
      </c>
      <c r="F320" s="266"/>
      <c r="G320" s="266"/>
      <c r="H320" s="266"/>
      <c r="I320" s="266"/>
      <c r="J320" s="266"/>
      <c r="K320" s="265" t="s">
        <v>78</v>
      </c>
      <c r="L320" s="265"/>
      <c r="M320" s="266" t="str">
        <f>'CompetitorList &amp; ResultsSummary'!F28</f>
        <v>Model 10</v>
      </c>
      <c r="N320" s="266"/>
      <c r="O320" s="266"/>
      <c r="P320" s="266"/>
      <c r="Q320" s="266"/>
      <c r="R320" s="266"/>
      <c r="S320" s="266"/>
      <c r="T320" s="113"/>
      <c r="U320" s="113"/>
      <c r="V320" s="97"/>
      <c r="W320" s="97"/>
      <c r="X320" s="97"/>
      <c r="Y320" s="97"/>
      <c r="Z320" s="97"/>
      <c r="AA320" s="97"/>
      <c r="AB320" s="97"/>
      <c r="AC320" s="97"/>
      <c r="AD320" s="97"/>
      <c r="AE320" s="113"/>
      <c r="AF320" s="113"/>
      <c r="AG320" s="97"/>
      <c r="AH320" s="97"/>
      <c r="AI320" s="97"/>
      <c r="AJ320" s="97"/>
      <c r="AK320" s="267"/>
      <c r="AL320" s="267"/>
      <c r="AM320" s="267"/>
      <c r="AN320" s="267"/>
      <c r="AO320" s="267"/>
      <c r="AP320" s="267"/>
      <c r="AQ320" s="267"/>
      <c r="AR320" s="268"/>
      <c r="AS320" s="70"/>
      <c r="AY320" s="73"/>
    </row>
    <row r="321" spans="2:53" ht="18" customHeight="1" thickBot="1" x14ac:dyDescent="0.25">
      <c r="B321" s="36"/>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70"/>
      <c r="AY321" s="73"/>
    </row>
    <row r="322" spans="2:53" ht="16.5" thickBot="1" x14ac:dyDescent="0.3">
      <c r="B322" s="36"/>
      <c r="C322" s="252" t="str">
        <f>E320</f>
        <v>Competitor 10</v>
      </c>
      <c r="D322" s="253"/>
      <c r="E322" s="253"/>
      <c r="F322" s="253"/>
      <c r="G322" s="253" t="s">
        <v>16</v>
      </c>
      <c r="H322" s="253"/>
      <c r="I322" s="253"/>
      <c r="J322" s="253"/>
      <c r="K322" s="253"/>
      <c r="L322" s="254"/>
      <c r="M322" s="71"/>
      <c r="N322" s="252" t="str">
        <f>E320</f>
        <v>Competitor 10</v>
      </c>
      <c r="O322" s="253"/>
      <c r="P322" s="253"/>
      <c r="Q322" s="253"/>
      <c r="R322" s="253" t="s">
        <v>20</v>
      </c>
      <c r="S322" s="253"/>
      <c r="T322" s="253"/>
      <c r="U322" s="253"/>
      <c r="V322" s="253"/>
      <c r="W322" s="254"/>
      <c r="X322" s="71"/>
      <c r="Y322" s="252" t="str">
        <f>C322</f>
        <v>Competitor 10</v>
      </c>
      <c r="Z322" s="253"/>
      <c r="AA322" s="253"/>
      <c r="AB322" s="253"/>
      <c r="AC322" s="253" t="s">
        <v>21</v>
      </c>
      <c r="AD322" s="253"/>
      <c r="AE322" s="253"/>
      <c r="AF322" s="253"/>
      <c r="AG322" s="253"/>
      <c r="AH322" s="254"/>
      <c r="AI322" s="71"/>
      <c r="AJ322" s="71"/>
      <c r="AK322" s="256" t="str">
        <f>E320</f>
        <v>Competitor 10</v>
      </c>
      <c r="AL322" s="257"/>
      <c r="AM322" s="257"/>
      <c r="AN322" s="80"/>
      <c r="AO322" s="80"/>
      <c r="AP322" s="258" t="s">
        <v>79</v>
      </c>
      <c r="AQ322" s="259"/>
      <c r="AR322" s="260"/>
      <c r="AS322" s="70"/>
      <c r="AY322" s="73"/>
    </row>
    <row r="323" spans="2:53" x14ac:dyDescent="0.2">
      <c r="B323" s="36"/>
      <c r="C323" s="255"/>
      <c r="D323" s="251"/>
      <c r="E323" s="251"/>
      <c r="F323" s="251"/>
      <c r="G323" s="251" t="s">
        <v>80</v>
      </c>
      <c r="H323" s="251"/>
      <c r="I323" s="251" t="s">
        <v>81</v>
      </c>
      <c r="J323" s="251"/>
      <c r="K323" s="104"/>
      <c r="L323" s="8" t="s">
        <v>11</v>
      </c>
      <c r="M323" s="49"/>
      <c r="N323" s="255"/>
      <c r="O323" s="251"/>
      <c r="P323" s="251"/>
      <c r="Q323" s="251"/>
      <c r="R323" s="251" t="s">
        <v>80</v>
      </c>
      <c r="S323" s="251"/>
      <c r="T323" s="251" t="s">
        <v>81</v>
      </c>
      <c r="U323" s="251"/>
      <c r="V323" s="104"/>
      <c r="W323" s="8" t="s">
        <v>11</v>
      </c>
      <c r="X323" s="49"/>
      <c r="Y323" s="255"/>
      <c r="Z323" s="251"/>
      <c r="AA323" s="251"/>
      <c r="AB323" s="251"/>
      <c r="AC323" s="251" t="s">
        <v>80</v>
      </c>
      <c r="AD323" s="251"/>
      <c r="AE323" s="251" t="s">
        <v>81</v>
      </c>
      <c r="AF323" s="251"/>
      <c r="AG323" s="104"/>
      <c r="AH323" s="8" t="s">
        <v>11</v>
      </c>
      <c r="AI323" s="49"/>
      <c r="AJ323" s="49"/>
      <c r="AK323" s="261"/>
      <c r="AL323" s="262"/>
      <c r="AM323" s="262"/>
      <c r="AN323" s="262"/>
      <c r="AO323" s="262"/>
      <c r="AP323" s="262"/>
      <c r="AQ323" s="262"/>
      <c r="AR323" s="263"/>
      <c r="AS323" s="70"/>
      <c r="AY323" s="73"/>
    </row>
    <row r="324" spans="2:53" x14ac:dyDescent="0.2">
      <c r="B324" s="36"/>
      <c r="C324" s="36"/>
      <c r="D324" s="247" t="s">
        <v>82</v>
      </c>
      <c r="E324" s="248"/>
      <c r="F324" s="9" t="s">
        <v>83</v>
      </c>
      <c r="G324" s="104" t="s">
        <v>84</v>
      </c>
      <c r="H324" s="104" t="s">
        <v>26</v>
      </c>
      <c r="I324" s="104" t="s">
        <v>84</v>
      </c>
      <c r="J324" s="104" t="s">
        <v>26</v>
      </c>
      <c r="K324" s="10"/>
      <c r="L324" s="8" t="s">
        <v>26</v>
      </c>
      <c r="M324" s="49"/>
      <c r="N324" s="36"/>
      <c r="O324" s="247" t="s">
        <v>82</v>
      </c>
      <c r="P324" s="248"/>
      <c r="Q324" s="9" t="s">
        <v>83</v>
      </c>
      <c r="R324" s="104" t="s">
        <v>84</v>
      </c>
      <c r="S324" s="104" t="s">
        <v>26</v>
      </c>
      <c r="T324" s="104" t="s">
        <v>84</v>
      </c>
      <c r="U324" s="104" t="s">
        <v>26</v>
      </c>
      <c r="V324" s="10"/>
      <c r="W324" s="8" t="s">
        <v>26</v>
      </c>
      <c r="X324" s="49"/>
      <c r="Y324" s="36"/>
      <c r="Z324" s="247" t="s">
        <v>82</v>
      </c>
      <c r="AA324" s="248"/>
      <c r="AB324" s="9" t="s">
        <v>83</v>
      </c>
      <c r="AC324" s="104" t="s">
        <v>84</v>
      </c>
      <c r="AD324" s="104" t="s">
        <v>26</v>
      </c>
      <c r="AE324" s="104" t="s">
        <v>84</v>
      </c>
      <c r="AF324" s="104" t="s">
        <v>26</v>
      </c>
      <c r="AG324" s="10"/>
      <c r="AH324" s="8" t="s">
        <v>26</v>
      </c>
      <c r="AI324" s="49"/>
      <c r="AJ324" s="49"/>
      <c r="AK324" s="11"/>
      <c r="AL324" s="12" t="s">
        <v>16</v>
      </c>
      <c r="AM324" s="12" t="s">
        <v>20</v>
      </c>
      <c r="AN324" s="12" t="s">
        <v>21</v>
      </c>
      <c r="AO324" s="49"/>
      <c r="AP324" s="13"/>
      <c r="AQ324" s="179" t="s">
        <v>85</v>
      </c>
      <c r="AR324" s="180">
        <f>AL325+AM325+AN325-AN327</f>
        <v>0</v>
      </c>
      <c r="AS324" s="70"/>
      <c r="AU324" s="102"/>
      <c r="AV324" s="102"/>
      <c r="AW324" s="102"/>
      <c r="AX324" s="102"/>
      <c r="AY324" s="102"/>
      <c r="AZ324" s="102"/>
      <c r="BA324" s="102"/>
    </row>
    <row r="325" spans="2:53" x14ac:dyDescent="0.2">
      <c r="B325" s="36"/>
      <c r="C325" s="16">
        <v>1</v>
      </c>
      <c r="D325" s="17" t="s">
        <v>86</v>
      </c>
      <c r="E325" s="106"/>
      <c r="F325" s="18">
        <v>11</v>
      </c>
      <c r="G325" s="76"/>
      <c r="H325" s="19">
        <f>SUM(G325*F325)</f>
        <v>0</v>
      </c>
      <c r="I325" s="76"/>
      <c r="J325" s="19">
        <f>SUM(I325*F325)</f>
        <v>0</v>
      </c>
      <c r="K325" s="20"/>
      <c r="L325" s="21">
        <f>SUM(H325+J325)</f>
        <v>0</v>
      </c>
      <c r="M325" s="13"/>
      <c r="N325" s="16">
        <v>1</v>
      </c>
      <c r="O325" s="17" t="s">
        <v>86</v>
      </c>
      <c r="P325" s="106"/>
      <c r="Q325" s="18">
        <v>11</v>
      </c>
      <c r="R325" s="76"/>
      <c r="S325" s="19">
        <f>SUM(R325*Q325)</f>
        <v>0</v>
      </c>
      <c r="T325" s="76"/>
      <c r="U325" s="19">
        <f>SUM(T325*Q325)</f>
        <v>0</v>
      </c>
      <c r="V325" s="20"/>
      <c r="W325" s="21">
        <f>SUM(S325+U325)</f>
        <v>0</v>
      </c>
      <c r="X325" s="176"/>
      <c r="Y325" s="16">
        <v>1</v>
      </c>
      <c r="Z325" s="17" t="s">
        <v>86</v>
      </c>
      <c r="AA325" s="106"/>
      <c r="AB325" s="18">
        <v>11</v>
      </c>
      <c r="AC325" s="76"/>
      <c r="AD325" s="19">
        <f>SUM(AC325*AB325)</f>
        <v>0</v>
      </c>
      <c r="AE325" s="76"/>
      <c r="AF325" s="19">
        <f>SUM(AE325*AB325)</f>
        <v>0</v>
      </c>
      <c r="AG325" s="20"/>
      <c r="AH325" s="21">
        <f>SUM(AD325+AF325)</f>
        <v>0</v>
      </c>
      <c r="AI325" s="176"/>
      <c r="AJ325" s="13"/>
      <c r="AK325" s="25"/>
      <c r="AL325" s="179">
        <f>SUM(L351)</f>
        <v>0</v>
      </c>
      <c r="AM325" s="179">
        <f>SUM(W351)</f>
        <v>0</v>
      </c>
      <c r="AN325" s="179">
        <f>SUM(AH351)</f>
        <v>0</v>
      </c>
      <c r="AO325" s="23"/>
      <c r="AP325" s="13"/>
      <c r="AQ325" s="100"/>
      <c r="AR325" s="15"/>
      <c r="AS325" s="70"/>
      <c r="AY325" s="73"/>
    </row>
    <row r="326" spans="2:53" x14ac:dyDescent="0.2">
      <c r="B326" s="36"/>
      <c r="C326" s="27">
        <v>2</v>
      </c>
      <c r="D326" s="77" t="s">
        <v>87</v>
      </c>
      <c r="E326" s="28"/>
      <c r="F326" s="29">
        <v>7</v>
      </c>
      <c r="G326" s="76"/>
      <c r="H326" s="26">
        <f>SUM(G326*F326)</f>
        <v>0</v>
      </c>
      <c r="I326" s="76"/>
      <c r="J326" s="30">
        <f>SUM(I326*F326)</f>
        <v>0</v>
      </c>
      <c r="K326" s="31"/>
      <c r="L326" s="32">
        <f>SUM(H326+J326)</f>
        <v>0</v>
      </c>
      <c r="M326" s="13"/>
      <c r="N326" s="27">
        <v>2</v>
      </c>
      <c r="O326" s="77" t="s">
        <v>87</v>
      </c>
      <c r="P326" s="28"/>
      <c r="Q326" s="29">
        <v>7</v>
      </c>
      <c r="R326" s="76"/>
      <c r="S326" s="26">
        <f>SUM(R326*Q326)</f>
        <v>0</v>
      </c>
      <c r="T326" s="76"/>
      <c r="U326" s="30">
        <f>SUM(T326*Q326)</f>
        <v>0</v>
      </c>
      <c r="V326" s="31"/>
      <c r="W326" s="32">
        <f>SUM(S326+U326)</f>
        <v>0</v>
      </c>
      <c r="X326" s="23"/>
      <c r="Y326" s="27">
        <v>2</v>
      </c>
      <c r="Z326" s="77" t="s">
        <v>87</v>
      </c>
      <c r="AA326" s="28"/>
      <c r="AB326" s="29">
        <v>7</v>
      </c>
      <c r="AC326" s="76"/>
      <c r="AD326" s="26">
        <f>SUM(AC326*AB326)</f>
        <v>0</v>
      </c>
      <c r="AE326" s="76"/>
      <c r="AF326" s="30">
        <f>SUM(AE326*AB326)</f>
        <v>0</v>
      </c>
      <c r="AG326" s="31"/>
      <c r="AH326" s="32">
        <f>SUM(AD326+AF326)</f>
        <v>0</v>
      </c>
      <c r="AI326" s="23"/>
      <c r="AJ326" s="13"/>
      <c r="AK326" s="36"/>
      <c r="AL326" s="23"/>
      <c r="AM326" s="23"/>
      <c r="AN326" s="23"/>
      <c r="AO326" s="23"/>
      <c r="AP326" s="13"/>
      <c r="AQ326" s="14"/>
      <c r="AR326" s="15"/>
      <c r="AS326" s="70"/>
      <c r="AY326" s="73"/>
    </row>
    <row r="327" spans="2:53" x14ac:dyDescent="0.2">
      <c r="B327" s="36"/>
      <c r="C327" s="25">
        <v>3</v>
      </c>
      <c r="D327" s="17" t="s">
        <v>88</v>
      </c>
      <c r="E327" s="28"/>
      <c r="F327" s="29">
        <v>7</v>
      </c>
      <c r="G327" s="76"/>
      <c r="H327" s="26">
        <f>SUM(G327*F327)</f>
        <v>0</v>
      </c>
      <c r="I327" s="76"/>
      <c r="J327" s="26">
        <f>SUM(I327*F327)</f>
        <v>0</v>
      </c>
      <c r="K327" s="34"/>
      <c r="L327" s="35">
        <f>SUM(H327+J327)</f>
        <v>0</v>
      </c>
      <c r="M327" s="13"/>
      <c r="N327" s="25">
        <v>3</v>
      </c>
      <c r="O327" s="17" t="s">
        <v>88</v>
      </c>
      <c r="P327" s="28"/>
      <c r="Q327" s="29">
        <v>7</v>
      </c>
      <c r="R327" s="76"/>
      <c r="S327" s="26">
        <f>SUM(R327*Q327)</f>
        <v>0</v>
      </c>
      <c r="T327" s="76"/>
      <c r="U327" s="26">
        <f>SUM(T327*Q327)</f>
        <v>0</v>
      </c>
      <c r="V327" s="34"/>
      <c r="W327" s="35">
        <f>SUM(S327+U327)</f>
        <v>0</v>
      </c>
      <c r="X327" s="23"/>
      <c r="Y327" s="25">
        <v>3</v>
      </c>
      <c r="Z327" s="17" t="s">
        <v>88</v>
      </c>
      <c r="AA327" s="28"/>
      <c r="AB327" s="29">
        <v>7</v>
      </c>
      <c r="AC327" s="76"/>
      <c r="AD327" s="26">
        <f>SUM(AC327*AB327)</f>
        <v>0</v>
      </c>
      <c r="AE327" s="76"/>
      <c r="AF327" s="26">
        <f>SUM(AE327*AB327)</f>
        <v>0</v>
      </c>
      <c r="AG327" s="34"/>
      <c r="AH327" s="35">
        <f>SUM(AD327+AF327)</f>
        <v>0</v>
      </c>
      <c r="AI327" s="23"/>
      <c r="AJ327" s="13"/>
      <c r="AK327" s="16" t="s">
        <v>89</v>
      </c>
      <c r="AL327" s="178">
        <f>MAX(AL325:AN325)</f>
        <v>0</v>
      </c>
      <c r="AM327" s="34" t="s">
        <v>90</v>
      </c>
      <c r="AN327" s="179">
        <f>MIN(AL325:AN325)</f>
        <v>0</v>
      </c>
      <c r="AO327" s="23"/>
      <c r="AP327" s="13"/>
      <c r="AQ327" s="14"/>
      <c r="AR327" s="15"/>
      <c r="AS327" s="70"/>
      <c r="AY327" s="73"/>
    </row>
    <row r="328" spans="2:53" x14ac:dyDescent="0.2">
      <c r="B328" s="36"/>
      <c r="C328" s="27">
        <v>4</v>
      </c>
      <c r="D328" s="77" t="s">
        <v>91</v>
      </c>
      <c r="E328" s="28"/>
      <c r="F328" s="29">
        <v>7</v>
      </c>
      <c r="G328" s="76"/>
      <c r="H328" s="26">
        <f t="shared" ref="H328:H333" si="81">SUM(G328*F328)</f>
        <v>0</v>
      </c>
      <c r="I328" s="76"/>
      <c r="J328" s="26">
        <f t="shared" ref="J328:J333" si="82">SUM(I328*F328)</f>
        <v>0</v>
      </c>
      <c r="K328" s="37"/>
      <c r="L328" s="35">
        <f t="shared" ref="L328:L333" si="83">SUM(H328+J328)</f>
        <v>0</v>
      </c>
      <c r="M328" s="13"/>
      <c r="N328" s="27">
        <v>4</v>
      </c>
      <c r="O328" s="77" t="s">
        <v>91</v>
      </c>
      <c r="P328" s="28"/>
      <c r="Q328" s="29">
        <v>7</v>
      </c>
      <c r="R328" s="76"/>
      <c r="S328" s="26">
        <f t="shared" ref="S328:S333" si="84">SUM(R328*Q328)</f>
        <v>0</v>
      </c>
      <c r="T328" s="76"/>
      <c r="U328" s="26">
        <f t="shared" ref="U328:U333" si="85">SUM(T328*Q328)</f>
        <v>0</v>
      </c>
      <c r="V328" s="37"/>
      <c r="W328" s="35">
        <f t="shared" ref="W328:W333" si="86">SUM(S328+U328)</f>
        <v>0</v>
      </c>
      <c r="X328" s="23"/>
      <c r="Y328" s="27">
        <v>4</v>
      </c>
      <c r="Z328" s="77" t="s">
        <v>91</v>
      </c>
      <c r="AA328" s="28"/>
      <c r="AB328" s="29">
        <v>7</v>
      </c>
      <c r="AC328" s="76"/>
      <c r="AD328" s="26">
        <f t="shared" ref="AD328:AD333" si="87">SUM(AC328*AB328)</f>
        <v>0</v>
      </c>
      <c r="AE328" s="76"/>
      <c r="AF328" s="26">
        <f t="shared" ref="AF328:AF333" si="88">SUM(AE328*AB328)</f>
        <v>0</v>
      </c>
      <c r="AG328" s="37"/>
      <c r="AH328" s="35">
        <f t="shared" ref="AH328:AH333" si="89">SUM(AD328+AF328)</f>
        <v>0</v>
      </c>
      <c r="AI328" s="23"/>
      <c r="AJ328" s="13"/>
      <c r="AK328" s="177"/>
      <c r="AL328" s="100"/>
      <c r="AM328" s="13"/>
      <c r="AN328" s="13"/>
      <c r="AO328" s="13"/>
      <c r="AP328" s="13"/>
      <c r="AQ328" s="14"/>
      <c r="AR328" s="15"/>
      <c r="AS328" s="70"/>
      <c r="AY328" s="73"/>
    </row>
    <row r="329" spans="2:53" x14ac:dyDescent="0.2">
      <c r="B329" s="36"/>
      <c r="C329" s="27">
        <v>5</v>
      </c>
      <c r="D329" s="77" t="s">
        <v>93</v>
      </c>
      <c r="E329" s="28"/>
      <c r="F329" s="29">
        <v>7</v>
      </c>
      <c r="G329" s="76"/>
      <c r="H329" s="26">
        <f t="shared" si="81"/>
        <v>0</v>
      </c>
      <c r="I329" s="76"/>
      <c r="J329" s="26">
        <f t="shared" si="82"/>
        <v>0</v>
      </c>
      <c r="K329" s="37"/>
      <c r="L329" s="35">
        <f t="shared" si="83"/>
        <v>0</v>
      </c>
      <c r="M329" s="13"/>
      <c r="N329" s="27">
        <v>5</v>
      </c>
      <c r="O329" s="77" t="s">
        <v>93</v>
      </c>
      <c r="P329" s="28"/>
      <c r="Q329" s="29">
        <v>7</v>
      </c>
      <c r="R329" s="76"/>
      <c r="S329" s="26">
        <f t="shared" si="84"/>
        <v>0</v>
      </c>
      <c r="T329" s="76"/>
      <c r="U329" s="26">
        <f t="shared" si="85"/>
        <v>0</v>
      </c>
      <c r="V329" s="37"/>
      <c r="W329" s="35">
        <f t="shared" si="86"/>
        <v>0</v>
      </c>
      <c r="X329" s="23"/>
      <c r="Y329" s="27">
        <v>5</v>
      </c>
      <c r="Z329" s="77" t="s">
        <v>93</v>
      </c>
      <c r="AA329" s="28"/>
      <c r="AB329" s="29">
        <v>7</v>
      </c>
      <c r="AC329" s="76"/>
      <c r="AD329" s="26">
        <f t="shared" si="87"/>
        <v>0</v>
      </c>
      <c r="AE329" s="76"/>
      <c r="AF329" s="26">
        <f t="shared" si="88"/>
        <v>0</v>
      </c>
      <c r="AG329" s="37"/>
      <c r="AH329" s="35">
        <f t="shared" si="89"/>
        <v>0</v>
      </c>
      <c r="AI329" s="23"/>
      <c r="AJ329" s="13"/>
      <c r="AK329" s="177"/>
      <c r="AL329" s="100"/>
      <c r="AM329" s="13"/>
      <c r="AN329" s="13"/>
      <c r="AO329" s="13"/>
      <c r="AP329" s="13"/>
      <c r="AQ329" s="14"/>
      <c r="AR329" s="15"/>
      <c r="AS329" s="70"/>
      <c r="AY329" s="73"/>
    </row>
    <row r="330" spans="2:53" x14ac:dyDescent="0.2">
      <c r="B330" s="36"/>
      <c r="C330" s="27">
        <v>6</v>
      </c>
      <c r="D330" s="17" t="s">
        <v>94</v>
      </c>
      <c r="E330" s="28"/>
      <c r="F330" s="29">
        <v>7</v>
      </c>
      <c r="G330" s="76"/>
      <c r="H330" s="26">
        <f t="shared" si="81"/>
        <v>0</v>
      </c>
      <c r="I330" s="76"/>
      <c r="J330" s="26">
        <f t="shared" si="82"/>
        <v>0</v>
      </c>
      <c r="K330" s="37"/>
      <c r="L330" s="35">
        <f t="shared" si="83"/>
        <v>0</v>
      </c>
      <c r="M330" s="13"/>
      <c r="N330" s="27">
        <v>6</v>
      </c>
      <c r="O330" s="17" t="s">
        <v>94</v>
      </c>
      <c r="P330" s="28"/>
      <c r="Q330" s="29">
        <v>7</v>
      </c>
      <c r="R330" s="76"/>
      <c r="S330" s="26">
        <f t="shared" si="84"/>
        <v>0</v>
      </c>
      <c r="T330" s="76"/>
      <c r="U330" s="26">
        <f t="shared" si="85"/>
        <v>0</v>
      </c>
      <c r="V330" s="37"/>
      <c r="W330" s="35">
        <f t="shared" si="86"/>
        <v>0</v>
      </c>
      <c r="X330" s="23"/>
      <c r="Y330" s="27">
        <v>6</v>
      </c>
      <c r="Z330" s="17" t="s">
        <v>94</v>
      </c>
      <c r="AA330" s="28"/>
      <c r="AB330" s="29">
        <v>7</v>
      </c>
      <c r="AC330" s="76"/>
      <c r="AD330" s="26">
        <f t="shared" si="87"/>
        <v>0</v>
      </c>
      <c r="AE330" s="76"/>
      <c r="AF330" s="26">
        <f t="shared" si="88"/>
        <v>0</v>
      </c>
      <c r="AG330" s="37"/>
      <c r="AH330" s="35">
        <f t="shared" si="89"/>
        <v>0</v>
      </c>
      <c r="AI330" s="23"/>
      <c r="AJ330" s="13"/>
      <c r="AK330" s="36"/>
      <c r="AL330" s="13"/>
      <c r="AM330" s="13"/>
      <c r="AN330" s="13"/>
      <c r="AO330" s="13"/>
      <c r="AP330" s="13"/>
      <c r="AQ330" s="14"/>
      <c r="AR330" s="15"/>
      <c r="AS330" s="70"/>
      <c r="AY330" s="73"/>
    </row>
    <row r="331" spans="2:53" ht="13.5" thickBot="1" x14ac:dyDescent="0.25">
      <c r="B331" s="36"/>
      <c r="C331" s="27">
        <v>7</v>
      </c>
      <c r="D331" s="77" t="s">
        <v>95</v>
      </c>
      <c r="E331" s="28"/>
      <c r="F331" s="29">
        <v>7</v>
      </c>
      <c r="G331" s="76"/>
      <c r="H331" s="26">
        <f t="shared" si="81"/>
        <v>0</v>
      </c>
      <c r="I331" s="76"/>
      <c r="J331" s="26">
        <f t="shared" si="82"/>
        <v>0</v>
      </c>
      <c r="K331" s="37"/>
      <c r="L331" s="35">
        <f t="shared" si="83"/>
        <v>0</v>
      </c>
      <c r="M331" s="13"/>
      <c r="N331" s="27">
        <v>7</v>
      </c>
      <c r="O331" s="77" t="s">
        <v>95</v>
      </c>
      <c r="P331" s="28"/>
      <c r="Q331" s="29">
        <v>7</v>
      </c>
      <c r="R331" s="76"/>
      <c r="S331" s="26">
        <f t="shared" si="84"/>
        <v>0</v>
      </c>
      <c r="T331" s="76"/>
      <c r="U331" s="26">
        <f t="shared" si="85"/>
        <v>0</v>
      </c>
      <c r="V331" s="37"/>
      <c r="W331" s="35">
        <f t="shared" si="86"/>
        <v>0</v>
      </c>
      <c r="X331" s="23"/>
      <c r="Y331" s="27">
        <v>7</v>
      </c>
      <c r="Z331" s="77" t="s">
        <v>95</v>
      </c>
      <c r="AA331" s="28"/>
      <c r="AB331" s="29">
        <v>7</v>
      </c>
      <c r="AC331" s="76"/>
      <c r="AD331" s="26">
        <f t="shared" si="87"/>
        <v>0</v>
      </c>
      <c r="AE331" s="76"/>
      <c r="AF331" s="26">
        <f t="shared" si="88"/>
        <v>0</v>
      </c>
      <c r="AG331" s="37"/>
      <c r="AH331" s="35">
        <f t="shared" si="89"/>
        <v>0</v>
      </c>
      <c r="AI331" s="23"/>
      <c r="AJ331" s="13"/>
      <c r="AK331" s="38"/>
      <c r="AL331" s="39"/>
      <c r="AM331" s="39"/>
      <c r="AN331" s="39"/>
      <c r="AO331" s="39"/>
      <c r="AP331" s="39"/>
      <c r="AQ331" s="40"/>
      <c r="AR331" s="41"/>
      <c r="AS331" s="70"/>
      <c r="AY331" s="73"/>
    </row>
    <row r="332" spans="2:53" x14ac:dyDescent="0.2">
      <c r="B332" s="36"/>
      <c r="C332" s="27">
        <v>8</v>
      </c>
      <c r="D332" s="77" t="s">
        <v>96</v>
      </c>
      <c r="E332" s="28"/>
      <c r="F332" s="29">
        <v>7</v>
      </c>
      <c r="G332" s="76"/>
      <c r="H332" s="26">
        <f t="shared" si="81"/>
        <v>0</v>
      </c>
      <c r="I332" s="76"/>
      <c r="J332" s="26">
        <f t="shared" si="82"/>
        <v>0</v>
      </c>
      <c r="K332" s="37"/>
      <c r="L332" s="35">
        <f t="shared" si="83"/>
        <v>0</v>
      </c>
      <c r="M332" s="13"/>
      <c r="N332" s="27">
        <v>8</v>
      </c>
      <c r="O332" s="77" t="s">
        <v>96</v>
      </c>
      <c r="P332" s="28"/>
      <c r="Q332" s="29">
        <v>7</v>
      </c>
      <c r="R332" s="76"/>
      <c r="S332" s="26">
        <f t="shared" si="84"/>
        <v>0</v>
      </c>
      <c r="T332" s="76"/>
      <c r="U332" s="26">
        <f t="shared" si="85"/>
        <v>0</v>
      </c>
      <c r="V332" s="37"/>
      <c r="W332" s="35">
        <f t="shared" si="86"/>
        <v>0</v>
      </c>
      <c r="X332" s="23"/>
      <c r="Y332" s="27">
        <v>8</v>
      </c>
      <c r="Z332" s="77" t="s">
        <v>96</v>
      </c>
      <c r="AA332" s="28"/>
      <c r="AB332" s="29">
        <v>7</v>
      </c>
      <c r="AC332" s="76"/>
      <c r="AD332" s="26">
        <f t="shared" si="87"/>
        <v>0</v>
      </c>
      <c r="AE332" s="76"/>
      <c r="AF332" s="26">
        <f t="shared" si="88"/>
        <v>0</v>
      </c>
      <c r="AG332" s="37"/>
      <c r="AH332" s="35">
        <f t="shared" si="89"/>
        <v>0</v>
      </c>
      <c r="AI332" s="23"/>
      <c r="AJ332" s="13"/>
      <c r="AK332" s="13"/>
      <c r="AL332" s="13"/>
      <c r="AM332" s="13"/>
      <c r="AN332" s="13"/>
      <c r="AO332" s="13"/>
      <c r="AP332" s="13"/>
      <c r="AQ332" s="13"/>
      <c r="AR332" s="13"/>
      <c r="AS332" s="70"/>
      <c r="AY332" s="73"/>
    </row>
    <row r="333" spans="2:53" x14ac:dyDescent="0.2">
      <c r="B333" s="36"/>
      <c r="C333" s="27">
        <v>9</v>
      </c>
      <c r="D333" s="17" t="s">
        <v>97</v>
      </c>
      <c r="E333" s="28"/>
      <c r="F333" s="29">
        <v>7</v>
      </c>
      <c r="G333" s="76"/>
      <c r="H333" s="26">
        <f t="shared" si="81"/>
        <v>0</v>
      </c>
      <c r="I333" s="76"/>
      <c r="J333" s="26">
        <f t="shared" si="82"/>
        <v>0</v>
      </c>
      <c r="K333" s="31"/>
      <c r="L333" s="35">
        <f t="shared" si="83"/>
        <v>0</v>
      </c>
      <c r="M333" s="13"/>
      <c r="N333" s="27">
        <v>9</v>
      </c>
      <c r="O333" s="17" t="s">
        <v>97</v>
      </c>
      <c r="P333" s="28"/>
      <c r="Q333" s="29">
        <v>7</v>
      </c>
      <c r="R333" s="76"/>
      <c r="S333" s="26">
        <f t="shared" si="84"/>
        <v>0</v>
      </c>
      <c r="T333" s="76"/>
      <c r="U333" s="26">
        <f t="shared" si="85"/>
        <v>0</v>
      </c>
      <c r="V333" s="31"/>
      <c r="W333" s="35">
        <f t="shared" si="86"/>
        <v>0</v>
      </c>
      <c r="X333" s="23"/>
      <c r="Y333" s="27">
        <v>9</v>
      </c>
      <c r="Z333" s="17" t="s">
        <v>97</v>
      </c>
      <c r="AA333" s="28"/>
      <c r="AB333" s="29">
        <v>7</v>
      </c>
      <c r="AC333" s="76"/>
      <c r="AD333" s="26">
        <f t="shared" si="87"/>
        <v>0</v>
      </c>
      <c r="AE333" s="76"/>
      <c r="AF333" s="26">
        <f t="shared" si="88"/>
        <v>0</v>
      </c>
      <c r="AG333" s="31"/>
      <c r="AH333" s="35">
        <f t="shared" si="89"/>
        <v>0</v>
      </c>
      <c r="AI333" s="23"/>
      <c r="AJ333" s="13"/>
      <c r="AK333" s="13"/>
      <c r="AL333" s="13"/>
      <c r="AM333" s="13"/>
      <c r="AN333" s="13"/>
      <c r="AO333" s="13"/>
      <c r="AP333" s="13"/>
      <c r="AQ333" s="13"/>
      <c r="AR333" s="13"/>
      <c r="AS333" s="70"/>
      <c r="AY333" s="73"/>
    </row>
    <row r="334" spans="2:53" x14ac:dyDescent="0.2">
      <c r="B334" s="36"/>
      <c r="C334" s="25">
        <v>10</v>
      </c>
      <c r="D334" s="33" t="s">
        <v>98</v>
      </c>
      <c r="E334" s="20"/>
      <c r="F334" s="29">
        <v>11</v>
      </c>
      <c r="G334" s="76"/>
      <c r="H334" s="26">
        <f>SUM(G334*F334)</f>
        <v>0</v>
      </c>
      <c r="I334" s="76"/>
      <c r="J334" s="26">
        <f>SUM(I334*F334)</f>
        <v>0</v>
      </c>
      <c r="K334" s="10"/>
      <c r="L334" s="35">
        <f>SUM(H334+J334)</f>
        <v>0</v>
      </c>
      <c r="M334" s="13"/>
      <c r="N334" s="25">
        <v>10</v>
      </c>
      <c r="O334" s="33" t="s">
        <v>98</v>
      </c>
      <c r="P334" s="20"/>
      <c r="Q334" s="29">
        <v>11</v>
      </c>
      <c r="R334" s="76"/>
      <c r="S334" s="26">
        <f>SUM(R334*Q334)</f>
        <v>0</v>
      </c>
      <c r="T334" s="76"/>
      <c r="U334" s="26">
        <f>SUM(T334*Q334)</f>
        <v>0</v>
      </c>
      <c r="V334" s="10"/>
      <c r="W334" s="35">
        <f>SUM(S334+U334)</f>
        <v>0</v>
      </c>
      <c r="X334" s="23"/>
      <c r="Y334" s="25">
        <v>10</v>
      </c>
      <c r="Z334" s="33" t="s">
        <v>98</v>
      </c>
      <c r="AA334" s="20"/>
      <c r="AB334" s="29">
        <v>11</v>
      </c>
      <c r="AC334" s="76"/>
      <c r="AD334" s="26">
        <f>SUM(AC334*AB334)</f>
        <v>0</v>
      </c>
      <c r="AE334" s="76"/>
      <c r="AF334" s="26">
        <f>SUM(AE334*AB334)</f>
        <v>0</v>
      </c>
      <c r="AG334" s="10"/>
      <c r="AH334" s="35">
        <f>SUM(AD334+AF334)</f>
        <v>0</v>
      </c>
      <c r="AI334" s="23"/>
      <c r="AJ334" s="13"/>
      <c r="AK334" s="13"/>
      <c r="AL334" s="13"/>
      <c r="AM334" s="13"/>
      <c r="AN334" s="13"/>
      <c r="AO334" s="13"/>
      <c r="AP334" s="13"/>
      <c r="AQ334" s="13"/>
      <c r="AR334" s="13"/>
      <c r="AS334" s="70"/>
      <c r="AY334" s="73"/>
    </row>
    <row r="335" spans="2:53" x14ac:dyDescent="0.2">
      <c r="B335" s="36"/>
      <c r="C335" s="36"/>
      <c r="D335" s="13"/>
      <c r="E335" s="22"/>
      <c r="F335" s="13"/>
      <c r="G335" s="23"/>
      <c r="H335" s="13"/>
      <c r="I335" s="23"/>
      <c r="J335" s="13"/>
      <c r="K335" s="23"/>
      <c r="L335" s="24"/>
      <c r="M335" s="13"/>
      <c r="N335" s="36"/>
      <c r="O335" s="13"/>
      <c r="P335" s="22"/>
      <c r="Q335" s="13"/>
      <c r="R335" s="23"/>
      <c r="S335" s="13"/>
      <c r="T335" s="23"/>
      <c r="U335" s="13"/>
      <c r="V335" s="23"/>
      <c r="W335" s="24"/>
      <c r="X335" s="23"/>
      <c r="Y335" s="36"/>
      <c r="Z335" s="13"/>
      <c r="AA335" s="22"/>
      <c r="AB335" s="13"/>
      <c r="AC335" s="23"/>
      <c r="AD335" s="13"/>
      <c r="AE335" s="23"/>
      <c r="AF335" s="13"/>
      <c r="AG335" s="23"/>
      <c r="AH335" s="24"/>
      <c r="AI335" s="23"/>
      <c r="AJ335" s="13"/>
      <c r="AK335" s="13"/>
      <c r="AL335" s="13"/>
      <c r="AM335" s="13"/>
      <c r="AN335" s="13"/>
      <c r="AO335" s="13"/>
      <c r="AP335" s="13"/>
      <c r="AQ335" s="13"/>
      <c r="AR335" s="13"/>
      <c r="AS335" s="70"/>
      <c r="AY335" s="73"/>
    </row>
    <row r="336" spans="2:53" x14ac:dyDescent="0.2">
      <c r="B336" s="36"/>
      <c r="C336" s="25">
        <v>11</v>
      </c>
      <c r="D336" s="249" t="s">
        <v>99</v>
      </c>
      <c r="E336" s="250"/>
      <c r="F336" s="42"/>
      <c r="G336" s="43"/>
      <c r="H336" s="43"/>
      <c r="I336" s="43"/>
      <c r="J336" s="43"/>
      <c r="K336" s="13"/>
      <c r="L336" s="44"/>
      <c r="M336" s="13"/>
      <c r="N336" s="25">
        <v>11</v>
      </c>
      <c r="O336" s="249" t="s">
        <v>99</v>
      </c>
      <c r="P336" s="250"/>
      <c r="Q336" s="42"/>
      <c r="R336" s="43"/>
      <c r="S336" s="43"/>
      <c r="T336" s="43"/>
      <c r="U336" s="43"/>
      <c r="V336" s="13"/>
      <c r="W336" s="44"/>
      <c r="X336" s="23"/>
      <c r="Y336" s="25">
        <v>11</v>
      </c>
      <c r="Z336" s="249" t="s">
        <v>99</v>
      </c>
      <c r="AA336" s="250"/>
      <c r="AB336" s="42"/>
      <c r="AC336" s="43"/>
      <c r="AD336" s="43"/>
      <c r="AE336" s="43"/>
      <c r="AF336" s="43"/>
      <c r="AG336" s="13"/>
      <c r="AH336" s="44"/>
      <c r="AI336" s="23"/>
      <c r="AJ336" s="13"/>
      <c r="AK336" s="13"/>
      <c r="AL336" s="13"/>
      <c r="AM336" s="13"/>
      <c r="AN336" s="13"/>
      <c r="AO336" s="13"/>
      <c r="AP336" s="13"/>
      <c r="AQ336" s="13"/>
      <c r="AR336" s="13"/>
      <c r="AS336" s="70"/>
      <c r="AY336" s="73"/>
    </row>
    <row r="337" spans="2:51" x14ac:dyDescent="0.2">
      <c r="B337" s="36"/>
      <c r="C337" s="25"/>
      <c r="D337" s="17" t="s">
        <v>100</v>
      </c>
      <c r="E337" s="20"/>
      <c r="F337" s="46">
        <v>6</v>
      </c>
      <c r="G337" s="76"/>
      <c r="H337" s="47">
        <f>SUM(G337*F337)</f>
        <v>0</v>
      </c>
      <c r="I337" s="76"/>
      <c r="J337" s="48">
        <f>SUM(I337*F337)</f>
        <v>0</v>
      </c>
      <c r="K337" s="34"/>
      <c r="L337" s="44">
        <f>SUM(H337+J337)</f>
        <v>0</v>
      </c>
      <c r="M337" s="13"/>
      <c r="N337" s="25"/>
      <c r="O337" s="17" t="s">
        <v>100</v>
      </c>
      <c r="P337" s="20"/>
      <c r="Q337" s="46">
        <v>6</v>
      </c>
      <c r="R337" s="76"/>
      <c r="S337" s="47">
        <f>SUM(R337*Q337)</f>
        <v>0</v>
      </c>
      <c r="T337" s="76"/>
      <c r="U337" s="48">
        <f>SUM(T337*Q337)</f>
        <v>0</v>
      </c>
      <c r="V337" s="34"/>
      <c r="W337" s="44">
        <f>SUM(S337+U337)</f>
        <v>0</v>
      </c>
      <c r="X337" s="23"/>
      <c r="Y337" s="25"/>
      <c r="Z337" s="17" t="s">
        <v>100</v>
      </c>
      <c r="AA337" s="20"/>
      <c r="AB337" s="46">
        <v>6</v>
      </c>
      <c r="AC337" s="76"/>
      <c r="AD337" s="47">
        <f>SUM(AC337*AB337)</f>
        <v>0</v>
      </c>
      <c r="AE337" s="76"/>
      <c r="AF337" s="48">
        <f>SUM(AE337*AB337)</f>
        <v>0</v>
      </c>
      <c r="AG337" s="34"/>
      <c r="AH337" s="44">
        <f>SUM(AD337+AF337)</f>
        <v>0</v>
      </c>
      <c r="AI337" s="23"/>
      <c r="AJ337" s="13"/>
      <c r="AK337" s="13"/>
      <c r="AL337" s="13"/>
      <c r="AM337" s="13"/>
      <c r="AN337" s="13"/>
      <c r="AO337" s="13"/>
      <c r="AP337" s="13"/>
      <c r="AQ337" s="13"/>
      <c r="AR337" s="13"/>
      <c r="AS337" s="70"/>
      <c r="AY337" s="73"/>
    </row>
    <row r="338" spans="2:51" x14ac:dyDescent="0.2">
      <c r="B338" s="36"/>
      <c r="C338" s="25"/>
      <c r="D338" s="17" t="s">
        <v>101</v>
      </c>
      <c r="E338" s="45"/>
      <c r="F338" s="46">
        <v>4</v>
      </c>
      <c r="G338" s="76"/>
      <c r="H338" s="47">
        <f>SUM(G338*F338)</f>
        <v>0</v>
      </c>
      <c r="I338" s="76"/>
      <c r="J338" s="48">
        <f>SUM(I338*F338)</f>
        <v>0</v>
      </c>
      <c r="K338" s="34"/>
      <c r="L338" s="44">
        <f>SUM(H338+J338)</f>
        <v>0</v>
      </c>
      <c r="M338" s="13"/>
      <c r="N338" s="25"/>
      <c r="O338" s="17" t="s">
        <v>101</v>
      </c>
      <c r="P338" s="45"/>
      <c r="Q338" s="46">
        <v>4</v>
      </c>
      <c r="R338" s="76"/>
      <c r="S338" s="47">
        <f>SUM(R338*Q338)</f>
        <v>0</v>
      </c>
      <c r="T338" s="76"/>
      <c r="U338" s="48">
        <f>SUM(T338*Q338)</f>
        <v>0</v>
      </c>
      <c r="V338" s="34"/>
      <c r="W338" s="44">
        <f>SUM(S338+U338)</f>
        <v>0</v>
      </c>
      <c r="X338" s="23"/>
      <c r="Y338" s="25"/>
      <c r="Z338" s="17" t="s">
        <v>101</v>
      </c>
      <c r="AA338" s="45"/>
      <c r="AB338" s="46">
        <v>4</v>
      </c>
      <c r="AC338" s="76"/>
      <c r="AD338" s="47">
        <f>SUM(AC338*AB338)</f>
        <v>0</v>
      </c>
      <c r="AE338" s="76"/>
      <c r="AF338" s="48">
        <f>SUM(AE338*AB338)</f>
        <v>0</v>
      </c>
      <c r="AG338" s="34"/>
      <c r="AH338" s="44">
        <f>SUM(AD338+AF338)</f>
        <v>0</v>
      </c>
      <c r="AI338" s="23"/>
      <c r="AJ338" s="13"/>
      <c r="AK338" s="13"/>
      <c r="AL338" s="13"/>
      <c r="AM338" s="13"/>
      <c r="AN338" s="13"/>
      <c r="AO338" s="13"/>
      <c r="AP338" s="13"/>
      <c r="AQ338" s="13"/>
      <c r="AR338" s="13"/>
      <c r="AS338" s="70"/>
      <c r="AY338" s="73"/>
    </row>
    <row r="339" spans="2:51" x14ac:dyDescent="0.2">
      <c r="B339" s="36"/>
      <c r="C339" s="25"/>
      <c r="D339" s="17" t="s">
        <v>102</v>
      </c>
      <c r="E339" s="20"/>
      <c r="F339" s="29">
        <v>2</v>
      </c>
      <c r="G339" s="76"/>
      <c r="H339" s="26">
        <f>SUM(G339*F339)</f>
        <v>0</v>
      </c>
      <c r="I339" s="76"/>
      <c r="J339" s="26">
        <f>SUM(I339*F339)</f>
        <v>0</v>
      </c>
      <c r="K339" s="37"/>
      <c r="L339" s="35">
        <f>SUM(H339+J339)</f>
        <v>0</v>
      </c>
      <c r="M339" s="13"/>
      <c r="N339" s="25"/>
      <c r="O339" s="17" t="s">
        <v>102</v>
      </c>
      <c r="P339" s="20"/>
      <c r="Q339" s="29">
        <v>2</v>
      </c>
      <c r="R339" s="76"/>
      <c r="S339" s="26">
        <f>SUM(R339*Q339)</f>
        <v>0</v>
      </c>
      <c r="T339" s="76"/>
      <c r="U339" s="26">
        <f>SUM(T339*Q339)</f>
        <v>0</v>
      </c>
      <c r="V339" s="37"/>
      <c r="W339" s="35">
        <f>SUM(S339+U339)</f>
        <v>0</v>
      </c>
      <c r="X339" s="23"/>
      <c r="Y339" s="25"/>
      <c r="Z339" s="17" t="s">
        <v>102</v>
      </c>
      <c r="AA339" s="20"/>
      <c r="AB339" s="29">
        <v>2</v>
      </c>
      <c r="AC339" s="76"/>
      <c r="AD339" s="26">
        <f>SUM(AC339*AB339)</f>
        <v>0</v>
      </c>
      <c r="AE339" s="76"/>
      <c r="AF339" s="26">
        <f>SUM(AE339*AB339)</f>
        <v>0</v>
      </c>
      <c r="AG339" s="37"/>
      <c r="AH339" s="35">
        <f>SUM(AD339+AF339)</f>
        <v>0</v>
      </c>
      <c r="AI339" s="23"/>
      <c r="AJ339" s="13"/>
      <c r="AK339" s="13"/>
      <c r="AL339" s="13"/>
      <c r="AM339" s="13"/>
      <c r="AN339" s="13"/>
      <c r="AO339" s="13"/>
      <c r="AP339" s="13"/>
      <c r="AQ339" s="13"/>
      <c r="AR339" s="13"/>
      <c r="AS339" s="70"/>
      <c r="AY339" s="73"/>
    </row>
    <row r="340" spans="2:51" x14ac:dyDescent="0.2">
      <c r="B340" s="36"/>
      <c r="C340" s="25"/>
      <c r="D340" s="17" t="s">
        <v>103</v>
      </c>
      <c r="E340" s="78"/>
      <c r="F340" s="29">
        <v>6</v>
      </c>
      <c r="G340" s="76"/>
      <c r="H340" s="26">
        <f>SUM(G340*F340)</f>
        <v>0</v>
      </c>
      <c r="I340" s="76"/>
      <c r="J340" s="26">
        <f>SUM(I340*F340)</f>
        <v>0</v>
      </c>
      <c r="K340" s="34"/>
      <c r="L340" s="35">
        <f>SUM(H340+J340)</f>
        <v>0</v>
      </c>
      <c r="M340" s="13"/>
      <c r="N340" s="25"/>
      <c r="O340" s="17" t="s">
        <v>103</v>
      </c>
      <c r="P340" s="78"/>
      <c r="Q340" s="29">
        <v>6</v>
      </c>
      <c r="R340" s="76"/>
      <c r="S340" s="26">
        <f>SUM(R340*Q340)</f>
        <v>0</v>
      </c>
      <c r="T340" s="76"/>
      <c r="U340" s="26">
        <f>SUM(T340*Q340)</f>
        <v>0</v>
      </c>
      <c r="V340" s="34"/>
      <c r="W340" s="35">
        <f>SUM(S340+U340)</f>
        <v>0</v>
      </c>
      <c r="X340" s="23"/>
      <c r="Y340" s="25"/>
      <c r="Z340" s="17" t="s">
        <v>103</v>
      </c>
      <c r="AA340" s="78"/>
      <c r="AB340" s="29">
        <v>6</v>
      </c>
      <c r="AC340" s="76"/>
      <c r="AD340" s="26">
        <f>SUM(AC340*AB340)</f>
        <v>0</v>
      </c>
      <c r="AE340" s="76"/>
      <c r="AF340" s="26">
        <f>SUM(AE340*AB340)</f>
        <v>0</v>
      </c>
      <c r="AG340" s="34"/>
      <c r="AH340" s="35">
        <f>SUM(AD340+AF340)</f>
        <v>0</v>
      </c>
      <c r="AI340" s="23"/>
      <c r="AJ340" s="13"/>
      <c r="AK340" s="13"/>
      <c r="AL340" s="13"/>
      <c r="AM340" s="13"/>
      <c r="AN340" s="13"/>
      <c r="AO340" s="13"/>
      <c r="AP340" s="13"/>
      <c r="AQ340" s="13"/>
      <c r="AR340" s="13"/>
      <c r="AS340" s="70"/>
      <c r="AY340" s="73"/>
    </row>
    <row r="341" spans="2:51" x14ac:dyDescent="0.2">
      <c r="B341" s="36"/>
      <c r="C341" s="25"/>
      <c r="D341" s="17" t="s">
        <v>104</v>
      </c>
      <c r="E341" s="78"/>
      <c r="F341" s="29">
        <v>4</v>
      </c>
      <c r="G341" s="76"/>
      <c r="H341" s="26">
        <f>SUM(G341*F341)</f>
        <v>0</v>
      </c>
      <c r="I341" s="76"/>
      <c r="J341" s="26">
        <f>SUM(I341*F341)</f>
        <v>0</v>
      </c>
      <c r="K341" s="34"/>
      <c r="L341" s="35">
        <f>SUM(H341+J341)</f>
        <v>0</v>
      </c>
      <c r="M341" s="13"/>
      <c r="N341" s="25"/>
      <c r="O341" s="17" t="s">
        <v>104</v>
      </c>
      <c r="P341" s="78"/>
      <c r="Q341" s="29">
        <v>4</v>
      </c>
      <c r="R341" s="76"/>
      <c r="S341" s="26">
        <f>SUM(R341*Q341)</f>
        <v>0</v>
      </c>
      <c r="T341" s="76"/>
      <c r="U341" s="26">
        <f>SUM(T341*Q341)</f>
        <v>0</v>
      </c>
      <c r="V341" s="34"/>
      <c r="W341" s="35">
        <f>SUM(S341+U341)</f>
        <v>0</v>
      </c>
      <c r="X341" s="23"/>
      <c r="Y341" s="25"/>
      <c r="Z341" s="17" t="s">
        <v>104</v>
      </c>
      <c r="AA341" s="78"/>
      <c r="AB341" s="29">
        <v>4</v>
      </c>
      <c r="AC341" s="76"/>
      <c r="AD341" s="26">
        <f>SUM(AC341*AB341)</f>
        <v>0</v>
      </c>
      <c r="AE341" s="76"/>
      <c r="AF341" s="26">
        <f>SUM(AE341*AB341)</f>
        <v>0</v>
      </c>
      <c r="AG341" s="34"/>
      <c r="AH341" s="35">
        <f>SUM(AD341+AF341)</f>
        <v>0</v>
      </c>
      <c r="AI341" s="23"/>
      <c r="AJ341" s="13"/>
      <c r="AK341" s="13"/>
      <c r="AL341" s="13"/>
      <c r="AM341" s="13"/>
      <c r="AN341" s="13"/>
      <c r="AO341" s="13"/>
      <c r="AP341" s="13"/>
      <c r="AQ341" s="13"/>
      <c r="AR341" s="13"/>
      <c r="AS341" s="70"/>
      <c r="AY341" s="73"/>
    </row>
    <row r="342" spans="2:51" x14ac:dyDescent="0.2">
      <c r="B342" s="36"/>
      <c r="C342" s="36"/>
      <c r="D342" s="13"/>
      <c r="E342" s="49"/>
      <c r="F342" s="22"/>
      <c r="G342" s="89"/>
      <c r="H342" s="23"/>
      <c r="I342" s="89"/>
      <c r="J342" s="23"/>
      <c r="K342" s="13"/>
      <c r="L342" s="24"/>
      <c r="M342" s="13"/>
      <c r="N342" s="36"/>
      <c r="O342" s="13"/>
      <c r="P342" s="49"/>
      <c r="Q342" s="22"/>
      <c r="R342" s="89"/>
      <c r="S342" s="23"/>
      <c r="T342" s="89"/>
      <c r="U342" s="23"/>
      <c r="V342" s="13"/>
      <c r="W342" s="24"/>
      <c r="X342" s="23"/>
      <c r="Y342" s="36"/>
      <c r="Z342" s="13"/>
      <c r="AA342" s="49"/>
      <c r="AB342" s="22"/>
      <c r="AC342" s="89"/>
      <c r="AD342" s="23"/>
      <c r="AE342" s="89"/>
      <c r="AF342" s="23"/>
      <c r="AG342" s="13"/>
      <c r="AH342" s="24"/>
      <c r="AI342" s="23"/>
      <c r="AJ342" s="13"/>
      <c r="AK342" s="13"/>
      <c r="AL342" s="13"/>
      <c r="AM342" s="13"/>
      <c r="AN342" s="13"/>
      <c r="AO342" s="13"/>
      <c r="AP342" s="13"/>
      <c r="AQ342" s="13"/>
      <c r="AR342" s="13"/>
      <c r="AS342" s="70"/>
      <c r="AY342" s="73"/>
    </row>
    <row r="343" spans="2:51" ht="13.5" thickBot="1" x14ac:dyDescent="0.25">
      <c r="B343" s="36"/>
      <c r="C343" s="36"/>
      <c r="D343" s="13"/>
      <c r="E343" s="49"/>
      <c r="F343" s="22"/>
      <c r="G343" s="107" t="s">
        <v>105</v>
      </c>
      <c r="H343" s="108">
        <f>SUM(H325:H341)</f>
        <v>0</v>
      </c>
      <c r="I343" s="107" t="s">
        <v>106</v>
      </c>
      <c r="J343" s="108">
        <f>SUM(J325:J341)</f>
        <v>0</v>
      </c>
      <c r="K343" s="13"/>
      <c r="L343" s="24"/>
      <c r="M343" s="13"/>
      <c r="N343" s="36"/>
      <c r="O343" s="13"/>
      <c r="P343" s="49"/>
      <c r="Q343" s="22"/>
      <c r="R343" s="107" t="s">
        <v>105</v>
      </c>
      <c r="S343" s="108">
        <f>SUM(S325:S341)</f>
        <v>0</v>
      </c>
      <c r="T343" s="107" t="s">
        <v>106</v>
      </c>
      <c r="U343" s="108">
        <f>SUM(U325:U341)</f>
        <v>0</v>
      </c>
      <c r="V343" s="13"/>
      <c r="W343" s="24"/>
      <c r="X343" s="23"/>
      <c r="Y343" s="36"/>
      <c r="Z343" s="13"/>
      <c r="AA343" s="49"/>
      <c r="AB343" s="22"/>
      <c r="AC343" s="107" t="s">
        <v>105</v>
      </c>
      <c r="AD343" s="108">
        <f>SUM(AD325:AD341)</f>
        <v>0</v>
      </c>
      <c r="AE343" s="107" t="s">
        <v>106</v>
      </c>
      <c r="AF343" s="108">
        <f>SUM(AF325:AF341)</f>
        <v>0</v>
      </c>
      <c r="AG343" s="13"/>
      <c r="AH343" s="24"/>
      <c r="AI343" s="23"/>
      <c r="AJ343" s="13"/>
      <c r="AK343" s="13"/>
      <c r="AL343" s="13"/>
      <c r="AM343" s="13"/>
      <c r="AN343" s="13"/>
      <c r="AO343" s="13"/>
      <c r="AP343" s="13"/>
      <c r="AQ343" s="13"/>
      <c r="AR343" s="13"/>
      <c r="AS343" s="70"/>
      <c r="AY343" s="73"/>
    </row>
    <row r="344" spans="2:51" ht="13.5" thickBot="1" x14ac:dyDescent="0.25">
      <c r="B344" s="36"/>
      <c r="C344" s="36"/>
      <c r="D344" s="13"/>
      <c r="E344" s="49"/>
      <c r="F344" s="22"/>
      <c r="G344" s="83"/>
      <c r="H344" s="84"/>
      <c r="I344" s="84"/>
      <c r="J344" s="85" t="s">
        <v>107</v>
      </c>
      <c r="K344" s="86"/>
      <c r="L344" s="87">
        <f>SUM(L325:L341)</f>
        <v>0</v>
      </c>
      <c r="M344" s="13"/>
      <c r="N344" s="36"/>
      <c r="O344" s="13"/>
      <c r="P344" s="49"/>
      <c r="Q344" s="22"/>
      <c r="R344" s="83"/>
      <c r="S344" s="84"/>
      <c r="T344" s="84"/>
      <c r="U344" s="85" t="s">
        <v>107</v>
      </c>
      <c r="V344" s="86"/>
      <c r="W344" s="87">
        <f>SUM(W325:W341)</f>
        <v>0</v>
      </c>
      <c r="X344" s="23"/>
      <c r="Y344" s="36"/>
      <c r="Z344" s="13"/>
      <c r="AA344" s="49"/>
      <c r="AB344" s="22"/>
      <c r="AC344" s="83"/>
      <c r="AD344" s="84"/>
      <c r="AE344" s="84"/>
      <c r="AF344" s="85" t="s">
        <v>107</v>
      </c>
      <c r="AG344" s="86"/>
      <c r="AH344" s="87">
        <f>SUM(AH325:AH341)</f>
        <v>0</v>
      </c>
      <c r="AI344" s="23"/>
      <c r="AJ344" s="13"/>
      <c r="AK344" s="13"/>
      <c r="AL344" s="13"/>
      <c r="AM344" s="13"/>
      <c r="AN344" s="13"/>
      <c r="AO344" s="13"/>
      <c r="AP344" s="13"/>
      <c r="AQ344" s="13"/>
      <c r="AR344" s="13"/>
      <c r="AS344" s="70"/>
      <c r="AY344" s="73"/>
    </row>
    <row r="345" spans="2:51" x14ac:dyDescent="0.2">
      <c r="B345" s="36"/>
      <c r="C345" s="36"/>
      <c r="D345" s="100"/>
      <c r="E345" s="49"/>
      <c r="F345" s="22"/>
      <c r="G345" s="81"/>
      <c r="H345" s="82"/>
      <c r="I345" s="88"/>
      <c r="J345" s="88"/>
      <c r="K345" s="13"/>
      <c r="L345" s="24"/>
      <c r="M345" s="13"/>
      <c r="N345" s="36"/>
      <c r="O345" s="100"/>
      <c r="P345" s="49"/>
      <c r="Q345" s="22"/>
      <c r="R345" s="81"/>
      <c r="S345" s="82"/>
      <c r="T345" s="88"/>
      <c r="U345" s="88"/>
      <c r="V345" s="13"/>
      <c r="W345" s="24"/>
      <c r="X345" s="23"/>
      <c r="Y345" s="36"/>
      <c r="Z345" s="100"/>
      <c r="AA345" s="49"/>
      <c r="AB345" s="22"/>
      <c r="AC345" s="81"/>
      <c r="AD345" s="82"/>
      <c r="AE345" s="88"/>
      <c r="AF345" s="88"/>
      <c r="AG345" s="13"/>
      <c r="AH345" s="24"/>
      <c r="AI345" s="23"/>
      <c r="AJ345" s="13"/>
      <c r="AK345" s="13"/>
      <c r="AL345" s="13"/>
      <c r="AM345" s="13"/>
      <c r="AN345" s="13"/>
      <c r="AO345" s="13"/>
      <c r="AP345" s="13"/>
      <c r="AQ345" s="13"/>
      <c r="AR345" s="13"/>
      <c r="AS345" s="70"/>
      <c r="AY345" s="73"/>
    </row>
    <row r="346" spans="2:51" x14ac:dyDescent="0.2">
      <c r="B346" s="36"/>
      <c r="C346" s="36"/>
      <c r="D346" s="100"/>
      <c r="E346" s="89" t="s">
        <v>108</v>
      </c>
      <c r="F346" s="22"/>
      <c r="G346" s="90"/>
      <c r="H346" s="91">
        <f>IF(G346="Yes",-0.1,0)</f>
        <v>0</v>
      </c>
      <c r="I346" s="23"/>
      <c r="J346" s="23"/>
      <c r="K346" s="13"/>
      <c r="L346" s="24"/>
      <c r="M346" s="13"/>
      <c r="N346" s="36"/>
      <c r="O346" s="100"/>
      <c r="P346" s="89" t="s">
        <v>108</v>
      </c>
      <c r="Q346" s="22"/>
      <c r="R346" s="90"/>
      <c r="S346" s="91">
        <f>IF(R346="Yes",-0.1,0)</f>
        <v>0</v>
      </c>
      <c r="T346" s="23"/>
      <c r="U346" s="23"/>
      <c r="V346" s="13"/>
      <c r="W346" s="24"/>
      <c r="X346" s="23"/>
      <c r="Y346" s="36"/>
      <c r="Z346" s="100"/>
      <c r="AA346" s="89" t="s">
        <v>108</v>
      </c>
      <c r="AB346" s="22"/>
      <c r="AC346" s="90"/>
      <c r="AD346" s="91">
        <f>IF(AC346="Yes",-0.1,0)</f>
        <v>0</v>
      </c>
      <c r="AE346" s="23"/>
      <c r="AF346" s="23"/>
      <c r="AG346" s="13"/>
      <c r="AH346" s="24"/>
      <c r="AI346" s="23"/>
      <c r="AJ346" s="13"/>
      <c r="AK346" s="13"/>
      <c r="AL346" s="13"/>
      <c r="AM346" s="13"/>
      <c r="AN346" s="13"/>
      <c r="AO346" s="13"/>
      <c r="AP346" s="13"/>
      <c r="AQ346" s="13"/>
      <c r="AR346" s="13"/>
      <c r="AS346" s="70"/>
      <c r="AY346" s="73"/>
    </row>
    <row r="347" spans="2:51" x14ac:dyDescent="0.2">
      <c r="B347" s="36"/>
      <c r="C347" s="36"/>
      <c r="D347" s="100"/>
      <c r="E347" s="89" t="s">
        <v>109</v>
      </c>
      <c r="F347" s="92"/>
      <c r="G347" s="90"/>
      <c r="H347" s="91">
        <f>IF(G347="Yes",-0.03,0)</f>
        <v>0</v>
      </c>
      <c r="I347" s="23"/>
      <c r="J347" s="23"/>
      <c r="K347" s="13"/>
      <c r="L347" s="24"/>
      <c r="M347" s="13"/>
      <c r="N347" s="36"/>
      <c r="O347" s="100"/>
      <c r="P347" s="89" t="s">
        <v>109</v>
      </c>
      <c r="Q347" s="92"/>
      <c r="R347" s="90"/>
      <c r="S347" s="91">
        <f>IF(R347="Yes",-0.03,0)</f>
        <v>0</v>
      </c>
      <c r="T347" s="23"/>
      <c r="U347" s="23"/>
      <c r="V347" s="13"/>
      <c r="W347" s="24"/>
      <c r="X347" s="23"/>
      <c r="Y347" s="36"/>
      <c r="Z347" s="100"/>
      <c r="AA347" s="89" t="s">
        <v>109</v>
      </c>
      <c r="AB347" s="92"/>
      <c r="AC347" s="90"/>
      <c r="AD347" s="91">
        <f>IF(AC347="Yes",-0.03,0)</f>
        <v>0</v>
      </c>
      <c r="AE347" s="23"/>
      <c r="AF347" s="23"/>
      <c r="AG347" s="13"/>
      <c r="AH347" s="24"/>
      <c r="AI347" s="23"/>
      <c r="AJ347" s="13"/>
      <c r="AK347" s="13"/>
      <c r="AL347" s="13"/>
      <c r="AM347" s="13"/>
      <c r="AN347" s="13"/>
      <c r="AO347" s="13"/>
      <c r="AP347" s="13"/>
      <c r="AQ347" s="13"/>
      <c r="AR347" s="13"/>
      <c r="AS347" s="70"/>
      <c r="AY347" s="73"/>
    </row>
    <row r="348" spans="2:51" ht="13.5" thickBot="1" x14ac:dyDescent="0.25">
      <c r="B348" s="36"/>
      <c r="C348" s="36"/>
      <c r="D348" s="13"/>
      <c r="E348" s="89" t="s">
        <v>110</v>
      </c>
      <c r="F348" s="22"/>
      <c r="G348" s="90"/>
      <c r="H348" s="93">
        <f>IF(G348="Yes",-0.1,0)</f>
        <v>0</v>
      </c>
      <c r="I348" s="100"/>
      <c r="J348" s="100"/>
      <c r="K348" s="13"/>
      <c r="L348" s="24"/>
      <c r="M348" s="13"/>
      <c r="N348" s="36"/>
      <c r="O348" s="13"/>
      <c r="P348" s="89" t="s">
        <v>110</v>
      </c>
      <c r="Q348" s="22"/>
      <c r="R348" s="90"/>
      <c r="S348" s="93">
        <f>IF(R348="Yes",-0.1,0)</f>
        <v>0</v>
      </c>
      <c r="T348" s="100"/>
      <c r="U348" s="100"/>
      <c r="V348" s="13"/>
      <c r="W348" s="24"/>
      <c r="X348" s="23"/>
      <c r="Y348" s="36"/>
      <c r="Z348" s="13"/>
      <c r="AA348" s="89" t="s">
        <v>110</v>
      </c>
      <c r="AB348" s="22"/>
      <c r="AC348" s="90"/>
      <c r="AD348" s="93">
        <f>IF(AC348="Yes",-0.1,0)</f>
        <v>0</v>
      </c>
      <c r="AE348" s="100"/>
      <c r="AF348" s="100"/>
      <c r="AG348" s="13"/>
      <c r="AH348" s="24"/>
      <c r="AI348" s="23"/>
      <c r="AJ348" s="13"/>
      <c r="AK348" s="13"/>
      <c r="AL348" s="13"/>
      <c r="AM348" s="13"/>
      <c r="AN348" s="13"/>
      <c r="AO348" s="13"/>
      <c r="AP348" s="13"/>
      <c r="AQ348" s="13"/>
      <c r="AR348" s="13"/>
      <c r="AS348" s="70"/>
      <c r="AY348" s="73"/>
    </row>
    <row r="349" spans="2:51" ht="13.5" thickBot="1" x14ac:dyDescent="0.25">
      <c r="B349" s="36"/>
      <c r="C349" s="36"/>
      <c r="D349" s="13"/>
      <c r="E349" s="49"/>
      <c r="F349" s="22"/>
      <c r="G349" s="81"/>
      <c r="H349" s="94">
        <f>SUM(H346:H348)</f>
        <v>0</v>
      </c>
      <c r="I349" s="95"/>
      <c r="J349" s="96" t="s">
        <v>111</v>
      </c>
      <c r="K349" s="97"/>
      <c r="L349" s="87">
        <f>SUM(L344*H349)</f>
        <v>0</v>
      </c>
      <c r="M349" s="13"/>
      <c r="N349" s="36"/>
      <c r="O349" s="13"/>
      <c r="P349" s="49"/>
      <c r="Q349" s="22"/>
      <c r="R349" s="81"/>
      <c r="S349" s="94">
        <f>SUM(S346:S348)</f>
        <v>0</v>
      </c>
      <c r="T349" s="95"/>
      <c r="U349" s="96" t="s">
        <v>111</v>
      </c>
      <c r="V349" s="97"/>
      <c r="W349" s="87">
        <f>SUM(W344*S349)</f>
        <v>0</v>
      </c>
      <c r="X349" s="23"/>
      <c r="Y349" s="36"/>
      <c r="Z349" s="13"/>
      <c r="AA349" s="49"/>
      <c r="AB349" s="22"/>
      <c r="AC349" s="81"/>
      <c r="AD349" s="94">
        <f>SUM(AD346:AD348)</f>
        <v>0</v>
      </c>
      <c r="AE349" s="95"/>
      <c r="AF349" s="96" t="s">
        <v>111</v>
      </c>
      <c r="AG349" s="97"/>
      <c r="AH349" s="87">
        <f>SUM(AH344*AD349)</f>
        <v>0</v>
      </c>
      <c r="AI349" s="23"/>
      <c r="AJ349" s="13"/>
      <c r="AK349" s="13"/>
      <c r="AL349" s="13"/>
      <c r="AM349" s="13"/>
      <c r="AN349" s="13"/>
      <c r="AO349" s="13"/>
      <c r="AP349" s="13"/>
      <c r="AQ349" s="13"/>
      <c r="AR349" s="13"/>
      <c r="AS349" s="70"/>
      <c r="AY349" s="73"/>
    </row>
    <row r="350" spans="2:51" ht="13.5" thickBot="1" x14ac:dyDescent="0.25">
      <c r="B350" s="36"/>
      <c r="C350" s="36"/>
      <c r="D350" s="13"/>
      <c r="E350" s="13"/>
      <c r="F350" s="13"/>
      <c r="G350" s="13"/>
      <c r="H350" s="23"/>
      <c r="I350" s="13"/>
      <c r="J350" s="23"/>
      <c r="K350" s="13"/>
      <c r="L350" s="24"/>
      <c r="M350" s="13"/>
      <c r="N350" s="36"/>
      <c r="O350" s="13"/>
      <c r="P350" s="13"/>
      <c r="Q350" s="13"/>
      <c r="R350" s="13"/>
      <c r="S350" s="23"/>
      <c r="T350" s="13"/>
      <c r="U350" s="23"/>
      <c r="V350" s="13"/>
      <c r="W350" s="24"/>
      <c r="X350" s="23"/>
      <c r="Y350" s="36"/>
      <c r="Z350" s="13"/>
      <c r="AA350" s="13"/>
      <c r="AB350" s="13"/>
      <c r="AC350" s="13"/>
      <c r="AD350" s="23"/>
      <c r="AE350" s="13"/>
      <c r="AF350" s="23"/>
      <c r="AG350" s="13"/>
      <c r="AH350" s="24"/>
      <c r="AI350" s="23"/>
      <c r="AJ350" s="13"/>
      <c r="AK350" s="13"/>
      <c r="AL350" s="13"/>
      <c r="AM350" s="13"/>
      <c r="AN350" s="13"/>
      <c r="AO350" s="13"/>
      <c r="AP350" s="13"/>
      <c r="AQ350" s="13"/>
      <c r="AR350" s="13"/>
      <c r="AS350" s="70"/>
      <c r="AY350" s="73"/>
    </row>
    <row r="351" spans="2:51" ht="13.5" thickBot="1" x14ac:dyDescent="0.25">
      <c r="B351" s="36"/>
      <c r="C351" s="38"/>
      <c r="D351" s="39"/>
      <c r="E351" s="39"/>
      <c r="F351" s="39"/>
      <c r="G351" s="39"/>
      <c r="H351" s="98"/>
      <c r="I351" s="99"/>
      <c r="J351" s="85" t="s">
        <v>112</v>
      </c>
      <c r="K351" s="86"/>
      <c r="L351" s="87">
        <f>SUM(L344+L349)</f>
        <v>0</v>
      </c>
      <c r="M351" s="13"/>
      <c r="N351" s="38"/>
      <c r="O351" s="39"/>
      <c r="P351" s="39"/>
      <c r="Q351" s="39"/>
      <c r="R351" s="39"/>
      <c r="S351" s="98"/>
      <c r="T351" s="99"/>
      <c r="U351" s="85" t="s">
        <v>112</v>
      </c>
      <c r="V351" s="86"/>
      <c r="W351" s="87">
        <f>SUM(W344+W349)</f>
        <v>0</v>
      </c>
      <c r="X351" s="23"/>
      <c r="Y351" s="38"/>
      <c r="Z351" s="39"/>
      <c r="AA351" s="39"/>
      <c r="AB351" s="39"/>
      <c r="AC351" s="39"/>
      <c r="AD351" s="98"/>
      <c r="AE351" s="99"/>
      <c r="AF351" s="85" t="s">
        <v>112</v>
      </c>
      <c r="AG351" s="86"/>
      <c r="AH351" s="87">
        <f>SUM(AH344+AH349)</f>
        <v>0</v>
      </c>
      <c r="AI351" s="23"/>
      <c r="AJ351" s="13"/>
      <c r="AK351" s="13"/>
      <c r="AL351" s="13"/>
      <c r="AM351" s="13"/>
      <c r="AN351" s="13"/>
      <c r="AO351" s="13"/>
      <c r="AP351" s="13"/>
      <c r="AQ351" s="13"/>
      <c r="AR351" s="13"/>
      <c r="AS351" s="70"/>
      <c r="AY351" s="73"/>
    </row>
    <row r="352" spans="2:51" ht="13.5" thickBot="1" x14ac:dyDescent="0.25">
      <c r="B352" s="38"/>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72"/>
    </row>
    <row r="353" spans="2:53" ht="13.5" thickBot="1" x14ac:dyDescent="0.25"/>
    <row r="354" spans="2:53" ht="18" customHeight="1" thickBot="1" x14ac:dyDescent="0.3">
      <c r="B354" s="65"/>
      <c r="C354" s="66"/>
      <c r="D354" s="66"/>
      <c r="E354" s="66"/>
      <c r="F354" s="67"/>
      <c r="G354" s="67"/>
      <c r="H354" s="67"/>
      <c r="I354" s="67"/>
      <c r="J354" s="67"/>
      <c r="K354" s="66"/>
      <c r="L354" s="66"/>
      <c r="M354" s="66"/>
      <c r="N354" s="66"/>
      <c r="O354" s="80"/>
      <c r="P354" s="80"/>
      <c r="Q354" s="68"/>
      <c r="R354" s="68"/>
      <c r="S354" s="68"/>
      <c r="T354" s="68"/>
      <c r="U354" s="68"/>
      <c r="V354" s="66"/>
      <c r="W354" s="66"/>
      <c r="X354" s="66"/>
      <c r="Y354" s="66"/>
      <c r="Z354" s="80"/>
      <c r="AA354" s="80"/>
      <c r="AB354" s="68"/>
      <c r="AC354" s="68"/>
      <c r="AD354" s="68"/>
      <c r="AE354" s="68"/>
      <c r="AF354" s="68"/>
      <c r="AG354" s="66"/>
      <c r="AH354" s="66"/>
      <c r="AI354" s="66"/>
      <c r="AJ354" s="66"/>
      <c r="AK354" s="66"/>
      <c r="AL354" s="66"/>
      <c r="AM354" s="66"/>
      <c r="AN354" s="66"/>
      <c r="AO354" s="66"/>
      <c r="AP354" s="66"/>
      <c r="AQ354" s="66"/>
      <c r="AR354" s="66"/>
      <c r="AS354" s="69"/>
      <c r="AY354" s="73"/>
    </row>
    <row r="355" spans="2:53" ht="18" customHeight="1" thickBot="1" x14ac:dyDescent="0.3">
      <c r="B355" s="36"/>
      <c r="C355" s="264" t="s">
        <v>77</v>
      </c>
      <c r="D355" s="265"/>
      <c r="E355" s="266" t="str">
        <f>'CompetitorList &amp; ResultsSummary'!D29</f>
        <v>Competitor 11</v>
      </c>
      <c r="F355" s="266"/>
      <c r="G355" s="266"/>
      <c r="H355" s="266"/>
      <c r="I355" s="266"/>
      <c r="J355" s="266"/>
      <c r="K355" s="265" t="s">
        <v>78</v>
      </c>
      <c r="L355" s="265"/>
      <c r="M355" s="266" t="str">
        <f>'CompetitorList &amp; ResultsSummary'!F29</f>
        <v>Model 11</v>
      </c>
      <c r="N355" s="266"/>
      <c r="O355" s="266"/>
      <c r="P355" s="266"/>
      <c r="Q355" s="266"/>
      <c r="R355" s="266"/>
      <c r="S355" s="266"/>
      <c r="T355" s="113"/>
      <c r="U355" s="113"/>
      <c r="V355" s="97"/>
      <c r="W355" s="97"/>
      <c r="X355" s="97"/>
      <c r="Y355" s="97"/>
      <c r="Z355" s="97"/>
      <c r="AA355" s="97"/>
      <c r="AB355" s="97"/>
      <c r="AC355" s="97"/>
      <c r="AD355" s="97"/>
      <c r="AE355" s="113"/>
      <c r="AF355" s="113"/>
      <c r="AG355" s="97"/>
      <c r="AH355" s="97"/>
      <c r="AI355" s="97"/>
      <c r="AJ355" s="97"/>
      <c r="AK355" s="267"/>
      <c r="AL355" s="267"/>
      <c r="AM355" s="267"/>
      <c r="AN355" s="267"/>
      <c r="AO355" s="267"/>
      <c r="AP355" s="267"/>
      <c r="AQ355" s="267"/>
      <c r="AR355" s="268"/>
      <c r="AS355" s="70"/>
      <c r="AY355" s="73"/>
    </row>
    <row r="356" spans="2:53" ht="18" customHeight="1" thickBot="1" x14ac:dyDescent="0.25">
      <c r="B356" s="36"/>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70"/>
      <c r="AY356" s="73"/>
    </row>
    <row r="357" spans="2:53" ht="16.5" thickBot="1" x14ac:dyDescent="0.3">
      <c r="B357" s="36"/>
      <c r="C357" s="252" t="str">
        <f>E355</f>
        <v>Competitor 11</v>
      </c>
      <c r="D357" s="253"/>
      <c r="E357" s="253"/>
      <c r="F357" s="253"/>
      <c r="G357" s="253" t="s">
        <v>16</v>
      </c>
      <c r="H357" s="253"/>
      <c r="I357" s="253"/>
      <c r="J357" s="253"/>
      <c r="K357" s="253"/>
      <c r="L357" s="254"/>
      <c r="M357" s="71"/>
      <c r="N357" s="252" t="str">
        <f>E355</f>
        <v>Competitor 11</v>
      </c>
      <c r="O357" s="253"/>
      <c r="P357" s="253"/>
      <c r="Q357" s="253"/>
      <c r="R357" s="253" t="s">
        <v>20</v>
      </c>
      <c r="S357" s="253"/>
      <c r="T357" s="253"/>
      <c r="U357" s="253"/>
      <c r="V357" s="253"/>
      <c r="W357" s="254"/>
      <c r="X357" s="71"/>
      <c r="Y357" s="252" t="str">
        <f>C357</f>
        <v>Competitor 11</v>
      </c>
      <c r="Z357" s="253"/>
      <c r="AA357" s="253"/>
      <c r="AB357" s="253"/>
      <c r="AC357" s="253" t="s">
        <v>21</v>
      </c>
      <c r="AD357" s="253"/>
      <c r="AE357" s="253"/>
      <c r="AF357" s="253"/>
      <c r="AG357" s="253"/>
      <c r="AH357" s="254"/>
      <c r="AI357" s="71"/>
      <c r="AJ357" s="71"/>
      <c r="AK357" s="256" t="str">
        <f>E355</f>
        <v>Competitor 11</v>
      </c>
      <c r="AL357" s="257"/>
      <c r="AM357" s="257"/>
      <c r="AN357" s="80"/>
      <c r="AO357" s="80"/>
      <c r="AP357" s="258" t="s">
        <v>79</v>
      </c>
      <c r="AQ357" s="259"/>
      <c r="AR357" s="260"/>
      <c r="AS357" s="70"/>
      <c r="AY357" s="73"/>
    </row>
    <row r="358" spans="2:53" x14ac:dyDescent="0.2">
      <c r="B358" s="36"/>
      <c r="C358" s="255"/>
      <c r="D358" s="251"/>
      <c r="E358" s="251"/>
      <c r="F358" s="251"/>
      <c r="G358" s="251" t="s">
        <v>80</v>
      </c>
      <c r="H358" s="251"/>
      <c r="I358" s="251" t="s">
        <v>81</v>
      </c>
      <c r="J358" s="251"/>
      <c r="K358" s="104"/>
      <c r="L358" s="8" t="s">
        <v>11</v>
      </c>
      <c r="M358" s="49"/>
      <c r="N358" s="255"/>
      <c r="O358" s="251"/>
      <c r="P358" s="251"/>
      <c r="Q358" s="251"/>
      <c r="R358" s="251" t="s">
        <v>80</v>
      </c>
      <c r="S358" s="251"/>
      <c r="T358" s="251" t="s">
        <v>81</v>
      </c>
      <c r="U358" s="251"/>
      <c r="V358" s="104"/>
      <c r="W358" s="8" t="s">
        <v>11</v>
      </c>
      <c r="X358" s="49"/>
      <c r="Y358" s="255"/>
      <c r="Z358" s="251"/>
      <c r="AA358" s="251"/>
      <c r="AB358" s="251"/>
      <c r="AC358" s="251" t="s">
        <v>80</v>
      </c>
      <c r="AD358" s="251"/>
      <c r="AE358" s="251" t="s">
        <v>81</v>
      </c>
      <c r="AF358" s="251"/>
      <c r="AG358" s="104"/>
      <c r="AH358" s="8" t="s">
        <v>11</v>
      </c>
      <c r="AI358" s="49"/>
      <c r="AJ358" s="49"/>
      <c r="AK358" s="261"/>
      <c r="AL358" s="262"/>
      <c r="AM358" s="262"/>
      <c r="AN358" s="262"/>
      <c r="AO358" s="262"/>
      <c r="AP358" s="262"/>
      <c r="AQ358" s="262"/>
      <c r="AR358" s="263"/>
      <c r="AS358" s="70"/>
      <c r="AY358" s="73"/>
    </row>
    <row r="359" spans="2:53" x14ac:dyDescent="0.2">
      <c r="B359" s="36"/>
      <c r="C359" s="36"/>
      <c r="D359" s="247" t="s">
        <v>82</v>
      </c>
      <c r="E359" s="248"/>
      <c r="F359" s="9" t="s">
        <v>83</v>
      </c>
      <c r="G359" s="104" t="s">
        <v>84</v>
      </c>
      <c r="H359" s="104" t="s">
        <v>26</v>
      </c>
      <c r="I359" s="104" t="s">
        <v>84</v>
      </c>
      <c r="J359" s="104" t="s">
        <v>26</v>
      </c>
      <c r="K359" s="10"/>
      <c r="L359" s="8" t="s">
        <v>26</v>
      </c>
      <c r="M359" s="49"/>
      <c r="N359" s="36"/>
      <c r="O359" s="247" t="s">
        <v>82</v>
      </c>
      <c r="P359" s="248"/>
      <c r="Q359" s="9" t="s">
        <v>83</v>
      </c>
      <c r="R359" s="104" t="s">
        <v>84</v>
      </c>
      <c r="S359" s="104" t="s">
        <v>26</v>
      </c>
      <c r="T359" s="104" t="s">
        <v>84</v>
      </c>
      <c r="U359" s="104" t="s">
        <v>26</v>
      </c>
      <c r="V359" s="10"/>
      <c r="W359" s="8" t="s">
        <v>26</v>
      </c>
      <c r="X359" s="49"/>
      <c r="Y359" s="36"/>
      <c r="Z359" s="247" t="s">
        <v>82</v>
      </c>
      <c r="AA359" s="248"/>
      <c r="AB359" s="9" t="s">
        <v>83</v>
      </c>
      <c r="AC359" s="104" t="s">
        <v>84</v>
      </c>
      <c r="AD359" s="104" t="s">
        <v>26</v>
      </c>
      <c r="AE359" s="104" t="s">
        <v>84</v>
      </c>
      <c r="AF359" s="104" t="s">
        <v>26</v>
      </c>
      <c r="AG359" s="10"/>
      <c r="AH359" s="8" t="s">
        <v>26</v>
      </c>
      <c r="AI359" s="49"/>
      <c r="AJ359" s="49"/>
      <c r="AK359" s="11"/>
      <c r="AL359" s="12" t="s">
        <v>16</v>
      </c>
      <c r="AM359" s="12" t="s">
        <v>20</v>
      </c>
      <c r="AN359" s="12" t="s">
        <v>21</v>
      </c>
      <c r="AO359" s="49"/>
      <c r="AP359" s="13"/>
      <c r="AQ359" s="179" t="s">
        <v>85</v>
      </c>
      <c r="AR359" s="180">
        <f>AL360+AM360+AN360-AN362</f>
        <v>0</v>
      </c>
      <c r="AS359" s="70"/>
      <c r="AU359" s="102"/>
      <c r="AV359" s="102"/>
      <c r="AW359" s="102"/>
      <c r="AX359" s="102"/>
      <c r="AY359" s="102"/>
      <c r="AZ359" s="102"/>
      <c r="BA359" s="102"/>
    </row>
    <row r="360" spans="2:53" x14ac:dyDescent="0.2">
      <c r="B360" s="36"/>
      <c r="C360" s="16">
        <v>1</v>
      </c>
      <c r="D360" s="17" t="s">
        <v>86</v>
      </c>
      <c r="E360" s="106"/>
      <c r="F360" s="18">
        <v>11</v>
      </c>
      <c r="G360" s="76"/>
      <c r="H360" s="19">
        <f>SUM(G360*F360)</f>
        <v>0</v>
      </c>
      <c r="I360" s="76"/>
      <c r="J360" s="19">
        <f>SUM(I360*F360)</f>
        <v>0</v>
      </c>
      <c r="K360" s="20"/>
      <c r="L360" s="21">
        <f>SUM(H360+J360)</f>
        <v>0</v>
      </c>
      <c r="M360" s="13"/>
      <c r="N360" s="16">
        <v>1</v>
      </c>
      <c r="O360" s="17" t="s">
        <v>86</v>
      </c>
      <c r="P360" s="106"/>
      <c r="Q360" s="18">
        <v>11</v>
      </c>
      <c r="R360" s="76"/>
      <c r="S360" s="19">
        <f>SUM(R360*Q360)</f>
        <v>0</v>
      </c>
      <c r="T360" s="76"/>
      <c r="U360" s="19">
        <f>SUM(T360*Q360)</f>
        <v>0</v>
      </c>
      <c r="V360" s="20"/>
      <c r="W360" s="21">
        <f>SUM(S360+U360)</f>
        <v>0</v>
      </c>
      <c r="X360" s="176"/>
      <c r="Y360" s="16">
        <v>1</v>
      </c>
      <c r="Z360" s="17" t="s">
        <v>86</v>
      </c>
      <c r="AA360" s="106"/>
      <c r="AB360" s="18">
        <v>11</v>
      </c>
      <c r="AC360" s="76"/>
      <c r="AD360" s="19">
        <f>SUM(AC360*AB360)</f>
        <v>0</v>
      </c>
      <c r="AE360" s="76"/>
      <c r="AF360" s="19">
        <f>SUM(AE360*AB360)</f>
        <v>0</v>
      </c>
      <c r="AG360" s="20"/>
      <c r="AH360" s="21">
        <f>SUM(AD360+AF360)</f>
        <v>0</v>
      </c>
      <c r="AI360" s="176"/>
      <c r="AJ360" s="13"/>
      <c r="AK360" s="25"/>
      <c r="AL360" s="179">
        <f>SUM(L386)</f>
        <v>0</v>
      </c>
      <c r="AM360" s="179">
        <f>SUM(W386)</f>
        <v>0</v>
      </c>
      <c r="AN360" s="179">
        <f>SUM(AH386)</f>
        <v>0</v>
      </c>
      <c r="AO360" s="23"/>
      <c r="AP360" s="13"/>
      <c r="AQ360" s="100"/>
      <c r="AR360" s="15"/>
      <c r="AS360" s="70"/>
      <c r="AY360" s="73"/>
    </row>
    <row r="361" spans="2:53" x14ac:dyDescent="0.2">
      <c r="B361" s="36"/>
      <c r="C361" s="27">
        <v>2</v>
      </c>
      <c r="D361" s="77" t="s">
        <v>87</v>
      </c>
      <c r="E361" s="28"/>
      <c r="F361" s="29">
        <v>7</v>
      </c>
      <c r="G361" s="76"/>
      <c r="H361" s="26">
        <f>SUM(G361*F361)</f>
        <v>0</v>
      </c>
      <c r="I361" s="76"/>
      <c r="J361" s="30">
        <f>SUM(I361*F361)</f>
        <v>0</v>
      </c>
      <c r="K361" s="31"/>
      <c r="L361" s="32">
        <f>SUM(H361+J361)</f>
        <v>0</v>
      </c>
      <c r="M361" s="13"/>
      <c r="N361" s="27">
        <v>2</v>
      </c>
      <c r="O361" s="77" t="s">
        <v>87</v>
      </c>
      <c r="P361" s="28"/>
      <c r="Q361" s="29">
        <v>7</v>
      </c>
      <c r="R361" s="76"/>
      <c r="S361" s="26">
        <f>SUM(R361*Q361)</f>
        <v>0</v>
      </c>
      <c r="T361" s="76"/>
      <c r="U361" s="30">
        <f>SUM(T361*Q361)</f>
        <v>0</v>
      </c>
      <c r="V361" s="31"/>
      <c r="W361" s="32">
        <f>SUM(S361+U361)</f>
        <v>0</v>
      </c>
      <c r="X361" s="23"/>
      <c r="Y361" s="27">
        <v>2</v>
      </c>
      <c r="Z361" s="77" t="s">
        <v>87</v>
      </c>
      <c r="AA361" s="28"/>
      <c r="AB361" s="29">
        <v>7</v>
      </c>
      <c r="AC361" s="76"/>
      <c r="AD361" s="26">
        <f>SUM(AC361*AB361)</f>
        <v>0</v>
      </c>
      <c r="AE361" s="76"/>
      <c r="AF361" s="30">
        <f>SUM(AE361*AB361)</f>
        <v>0</v>
      </c>
      <c r="AG361" s="31"/>
      <c r="AH361" s="32">
        <f>SUM(AD361+AF361)</f>
        <v>0</v>
      </c>
      <c r="AI361" s="23"/>
      <c r="AJ361" s="13"/>
      <c r="AK361" s="36"/>
      <c r="AL361" s="23"/>
      <c r="AM361" s="23"/>
      <c r="AN361" s="23"/>
      <c r="AO361" s="23"/>
      <c r="AP361" s="13"/>
      <c r="AQ361" s="14"/>
      <c r="AR361" s="15"/>
      <c r="AS361" s="70"/>
      <c r="AY361" s="73"/>
    </row>
    <row r="362" spans="2:53" x14ac:dyDescent="0.2">
      <c r="B362" s="36"/>
      <c r="C362" s="25">
        <v>3</v>
      </c>
      <c r="D362" s="17" t="s">
        <v>88</v>
      </c>
      <c r="E362" s="28"/>
      <c r="F362" s="29">
        <v>7</v>
      </c>
      <c r="G362" s="76"/>
      <c r="H362" s="26">
        <f>SUM(G362*F362)</f>
        <v>0</v>
      </c>
      <c r="I362" s="76"/>
      <c r="J362" s="26">
        <f>SUM(I362*F362)</f>
        <v>0</v>
      </c>
      <c r="K362" s="34"/>
      <c r="L362" s="35">
        <f>SUM(H362+J362)</f>
        <v>0</v>
      </c>
      <c r="M362" s="13"/>
      <c r="N362" s="25">
        <v>3</v>
      </c>
      <c r="O362" s="17" t="s">
        <v>88</v>
      </c>
      <c r="P362" s="28"/>
      <c r="Q362" s="29">
        <v>7</v>
      </c>
      <c r="R362" s="76"/>
      <c r="S362" s="26">
        <f>SUM(R362*Q362)</f>
        <v>0</v>
      </c>
      <c r="T362" s="76"/>
      <c r="U362" s="26">
        <f>SUM(T362*Q362)</f>
        <v>0</v>
      </c>
      <c r="V362" s="34"/>
      <c r="W362" s="35">
        <f>SUM(S362+U362)</f>
        <v>0</v>
      </c>
      <c r="X362" s="23"/>
      <c r="Y362" s="25">
        <v>3</v>
      </c>
      <c r="Z362" s="17" t="s">
        <v>88</v>
      </c>
      <c r="AA362" s="28"/>
      <c r="AB362" s="29">
        <v>7</v>
      </c>
      <c r="AC362" s="76"/>
      <c r="AD362" s="26">
        <f>SUM(AC362*AB362)</f>
        <v>0</v>
      </c>
      <c r="AE362" s="76"/>
      <c r="AF362" s="26">
        <f>SUM(AE362*AB362)</f>
        <v>0</v>
      </c>
      <c r="AG362" s="34"/>
      <c r="AH362" s="35">
        <f>SUM(AD362+AF362)</f>
        <v>0</v>
      </c>
      <c r="AI362" s="23"/>
      <c r="AJ362" s="13"/>
      <c r="AK362" s="16" t="s">
        <v>89</v>
      </c>
      <c r="AL362" s="178">
        <f>MAX(AL360:AN360)</f>
        <v>0</v>
      </c>
      <c r="AM362" s="34" t="s">
        <v>90</v>
      </c>
      <c r="AN362" s="179">
        <f>MIN(AL360:AN360)</f>
        <v>0</v>
      </c>
      <c r="AO362" s="23"/>
      <c r="AP362" s="13"/>
      <c r="AQ362" s="14"/>
      <c r="AR362" s="15"/>
      <c r="AS362" s="70"/>
      <c r="AY362" s="73"/>
    </row>
    <row r="363" spans="2:53" x14ac:dyDescent="0.2">
      <c r="B363" s="36"/>
      <c r="C363" s="27">
        <v>4</v>
      </c>
      <c r="D363" s="77" t="s">
        <v>91</v>
      </c>
      <c r="E363" s="28"/>
      <c r="F363" s="29">
        <v>7</v>
      </c>
      <c r="G363" s="76"/>
      <c r="H363" s="26">
        <f t="shared" ref="H363:H368" si="90">SUM(G363*F363)</f>
        <v>0</v>
      </c>
      <c r="I363" s="76"/>
      <c r="J363" s="26">
        <f t="shared" ref="J363:J368" si="91">SUM(I363*F363)</f>
        <v>0</v>
      </c>
      <c r="K363" s="37"/>
      <c r="L363" s="35">
        <f t="shared" ref="L363:L368" si="92">SUM(H363+J363)</f>
        <v>0</v>
      </c>
      <c r="M363" s="13"/>
      <c r="N363" s="27">
        <v>4</v>
      </c>
      <c r="O363" s="77" t="s">
        <v>91</v>
      </c>
      <c r="P363" s="28"/>
      <c r="Q363" s="29">
        <v>7</v>
      </c>
      <c r="R363" s="76"/>
      <c r="S363" s="26">
        <f t="shared" ref="S363:S368" si="93">SUM(R363*Q363)</f>
        <v>0</v>
      </c>
      <c r="T363" s="76"/>
      <c r="U363" s="26">
        <f t="shared" ref="U363:U368" si="94">SUM(T363*Q363)</f>
        <v>0</v>
      </c>
      <c r="V363" s="37"/>
      <c r="W363" s="35">
        <f t="shared" ref="W363:W368" si="95">SUM(S363+U363)</f>
        <v>0</v>
      </c>
      <c r="X363" s="23"/>
      <c r="Y363" s="27">
        <v>4</v>
      </c>
      <c r="Z363" s="77" t="s">
        <v>91</v>
      </c>
      <c r="AA363" s="28"/>
      <c r="AB363" s="29">
        <v>7</v>
      </c>
      <c r="AC363" s="76"/>
      <c r="AD363" s="26">
        <f t="shared" ref="AD363:AD368" si="96">SUM(AC363*AB363)</f>
        <v>0</v>
      </c>
      <c r="AE363" s="76"/>
      <c r="AF363" s="26">
        <f t="shared" ref="AF363:AF368" si="97">SUM(AE363*AB363)</f>
        <v>0</v>
      </c>
      <c r="AG363" s="37"/>
      <c r="AH363" s="35">
        <f t="shared" ref="AH363:AH368" si="98">SUM(AD363+AF363)</f>
        <v>0</v>
      </c>
      <c r="AI363" s="23"/>
      <c r="AJ363" s="13"/>
      <c r="AK363" s="177"/>
      <c r="AL363" s="100"/>
      <c r="AM363" s="13"/>
      <c r="AN363" s="13"/>
      <c r="AO363" s="13"/>
      <c r="AP363" s="13"/>
      <c r="AQ363" s="14"/>
      <c r="AR363" s="15"/>
      <c r="AS363" s="70"/>
      <c r="AY363" s="73"/>
    </row>
    <row r="364" spans="2:53" x14ac:dyDescent="0.2">
      <c r="B364" s="36"/>
      <c r="C364" s="27">
        <v>5</v>
      </c>
      <c r="D364" s="77" t="s">
        <v>93</v>
      </c>
      <c r="E364" s="28"/>
      <c r="F364" s="29">
        <v>7</v>
      </c>
      <c r="G364" s="76"/>
      <c r="H364" s="26">
        <f t="shared" si="90"/>
        <v>0</v>
      </c>
      <c r="I364" s="76"/>
      <c r="J364" s="26">
        <f t="shared" si="91"/>
        <v>0</v>
      </c>
      <c r="K364" s="37"/>
      <c r="L364" s="35">
        <f t="shared" si="92"/>
        <v>0</v>
      </c>
      <c r="M364" s="13"/>
      <c r="N364" s="27">
        <v>5</v>
      </c>
      <c r="O364" s="77" t="s">
        <v>93</v>
      </c>
      <c r="P364" s="28"/>
      <c r="Q364" s="29">
        <v>7</v>
      </c>
      <c r="R364" s="76"/>
      <c r="S364" s="26">
        <f t="shared" si="93"/>
        <v>0</v>
      </c>
      <c r="T364" s="76"/>
      <c r="U364" s="26">
        <f t="shared" si="94"/>
        <v>0</v>
      </c>
      <c r="V364" s="37"/>
      <c r="W364" s="35">
        <f t="shared" si="95"/>
        <v>0</v>
      </c>
      <c r="X364" s="23"/>
      <c r="Y364" s="27">
        <v>5</v>
      </c>
      <c r="Z364" s="77" t="s">
        <v>93</v>
      </c>
      <c r="AA364" s="28"/>
      <c r="AB364" s="29">
        <v>7</v>
      </c>
      <c r="AC364" s="76"/>
      <c r="AD364" s="26">
        <f t="shared" si="96"/>
        <v>0</v>
      </c>
      <c r="AE364" s="76"/>
      <c r="AF364" s="26">
        <f t="shared" si="97"/>
        <v>0</v>
      </c>
      <c r="AG364" s="37"/>
      <c r="AH364" s="35">
        <f t="shared" si="98"/>
        <v>0</v>
      </c>
      <c r="AI364" s="23"/>
      <c r="AJ364" s="13"/>
      <c r="AK364" s="177"/>
      <c r="AL364" s="100"/>
      <c r="AM364" s="13"/>
      <c r="AN364" s="13"/>
      <c r="AO364" s="13"/>
      <c r="AP364" s="13"/>
      <c r="AQ364" s="14"/>
      <c r="AR364" s="15"/>
      <c r="AS364" s="70"/>
      <c r="AY364" s="73"/>
    </row>
    <row r="365" spans="2:53" x14ac:dyDescent="0.2">
      <c r="B365" s="36"/>
      <c r="C365" s="27">
        <v>6</v>
      </c>
      <c r="D365" s="17" t="s">
        <v>94</v>
      </c>
      <c r="E365" s="28"/>
      <c r="F365" s="29">
        <v>7</v>
      </c>
      <c r="G365" s="76"/>
      <c r="H365" s="26">
        <f t="shared" si="90"/>
        <v>0</v>
      </c>
      <c r="I365" s="76"/>
      <c r="J365" s="26">
        <f t="shared" si="91"/>
        <v>0</v>
      </c>
      <c r="K365" s="37"/>
      <c r="L365" s="35">
        <f t="shared" si="92"/>
        <v>0</v>
      </c>
      <c r="M365" s="13"/>
      <c r="N365" s="27">
        <v>6</v>
      </c>
      <c r="O365" s="17" t="s">
        <v>94</v>
      </c>
      <c r="P365" s="28"/>
      <c r="Q365" s="29">
        <v>7</v>
      </c>
      <c r="R365" s="76"/>
      <c r="S365" s="26">
        <f t="shared" si="93"/>
        <v>0</v>
      </c>
      <c r="T365" s="76"/>
      <c r="U365" s="26">
        <f t="shared" si="94"/>
        <v>0</v>
      </c>
      <c r="V365" s="37"/>
      <c r="W365" s="35">
        <f t="shared" si="95"/>
        <v>0</v>
      </c>
      <c r="X365" s="23"/>
      <c r="Y365" s="27">
        <v>6</v>
      </c>
      <c r="Z365" s="17" t="s">
        <v>94</v>
      </c>
      <c r="AA365" s="28"/>
      <c r="AB365" s="29">
        <v>7</v>
      </c>
      <c r="AC365" s="76"/>
      <c r="AD365" s="26">
        <f t="shared" si="96"/>
        <v>0</v>
      </c>
      <c r="AE365" s="76"/>
      <c r="AF365" s="26">
        <f t="shared" si="97"/>
        <v>0</v>
      </c>
      <c r="AG365" s="37"/>
      <c r="AH365" s="35">
        <f t="shared" si="98"/>
        <v>0</v>
      </c>
      <c r="AI365" s="23"/>
      <c r="AJ365" s="13"/>
      <c r="AK365" s="36"/>
      <c r="AL365" s="13"/>
      <c r="AM365" s="13"/>
      <c r="AN365" s="13"/>
      <c r="AO365" s="13"/>
      <c r="AP365" s="13"/>
      <c r="AQ365" s="14"/>
      <c r="AR365" s="15"/>
      <c r="AS365" s="70"/>
      <c r="AY365" s="73"/>
    </row>
    <row r="366" spans="2:53" ht="13.5" thickBot="1" x14ac:dyDescent="0.25">
      <c r="B366" s="36"/>
      <c r="C366" s="27">
        <v>7</v>
      </c>
      <c r="D366" s="77" t="s">
        <v>95</v>
      </c>
      <c r="E366" s="28"/>
      <c r="F366" s="29">
        <v>7</v>
      </c>
      <c r="G366" s="76"/>
      <c r="H366" s="26">
        <f t="shared" si="90"/>
        <v>0</v>
      </c>
      <c r="I366" s="76"/>
      <c r="J366" s="26">
        <f t="shared" si="91"/>
        <v>0</v>
      </c>
      <c r="K366" s="37"/>
      <c r="L366" s="35">
        <f t="shared" si="92"/>
        <v>0</v>
      </c>
      <c r="M366" s="13"/>
      <c r="N366" s="27">
        <v>7</v>
      </c>
      <c r="O366" s="77" t="s">
        <v>95</v>
      </c>
      <c r="P366" s="28"/>
      <c r="Q366" s="29">
        <v>7</v>
      </c>
      <c r="R366" s="76"/>
      <c r="S366" s="26">
        <f t="shared" si="93"/>
        <v>0</v>
      </c>
      <c r="T366" s="76"/>
      <c r="U366" s="26">
        <f t="shared" si="94"/>
        <v>0</v>
      </c>
      <c r="V366" s="37"/>
      <c r="W366" s="35">
        <f t="shared" si="95"/>
        <v>0</v>
      </c>
      <c r="X366" s="23"/>
      <c r="Y366" s="27">
        <v>7</v>
      </c>
      <c r="Z366" s="77" t="s">
        <v>95</v>
      </c>
      <c r="AA366" s="28"/>
      <c r="AB366" s="29">
        <v>7</v>
      </c>
      <c r="AC366" s="76"/>
      <c r="AD366" s="26">
        <f t="shared" si="96"/>
        <v>0</v>
      </c>
      <c r="AE366" s="76"/>
      <c r="AF366" s="26">
        <f t="shared" si="97"/>
        <v>0</v>
      </c>
      <c r="AG366" s="37"/>
      <c r="AH366" s="35">
        <f t="shared" si="98"/>
        <v>0</v>
      </c>
      <c r="AI366" s="23"/>
      <c r="AJ366" s="13"/>
      <c r="AK366" s="38"/>
      <c r="AL366" s="39"/>
      <c r="AM366" s="39"/>
      <c r="AN366" s="39"/>
      <c r="AO366" s="39"/>
      <c r="AP366" s="39"/>
      <c r="AQ366" s="40"/>
      <c r="AR366" s="41"/>
      <c r="AS366" s="70"/>
      <c r="AY366" s="73"/>
    </row>
    <row r="367" spans="2:53" x14ac:dyDescent="0.2">
      <c r="B367" s="36"/>
      <c r="C367" s="27">
        <v>8</v>
      </c>
      <c r="D367" s="77" t="s">
        <v>96</v>
      </c>
      <c r="E367" s="28"/>
      <c r="F367" s="29">
        <v>7</v>
      </c>
      <c r="G367" s="76"/>
      <c r="H367" s="26">
        <f t="shared" si="90"/>
        <v>0</v>
      </c>
      <c r="I367" s="76"/>
      <c r="J367" s="26">
        <f t="shared" si="91"/>
        <v>0</v>
      </c>
      <c r="K367" s="37"/>
      <c r="L367" s="35">
        <f t="shared" si="92"/>
        <v>0</v>
      </c>
      <c r="M367" s="13"/>
      <c r="N367" s="27">
        <v>8</v>
      </c>
      <c r="O367" s="77" t="s">
        <v>96</v>
      </c>
      <c r="P367" s="28"/>
      <c r="Q367" s="29">
        <v>7</v>
      </c>
      <c r="R367" s="76"/>
      <c r="S367" s="26">
        <f t="shared" si="93"/>
        <v>0</v>
      </c>
      <c r="T367" s="76"/>
      <c r="U367" s="26">
        <f t="shared" si="94"/>
        <v>0</v>
      </c>
      <c r="V367" s="37"/>
      <c r="W367" s="35">
        <f t="shared" si="95"/>
        <v>0</v>
      </c>
      <c r="X367" s="23"/>
      <c r="Y367" s="27">
        <v>8</v>
      </c>
      <c r="Z367" s="77" t="s">
        <v>96</v>
      </c>
      <c r="AA367" s="28"/>
      <c r="AB367" s="29">
        <v>7</v>
      </c>
      <c r="AC367" s="76"/>
      <c r="AD367" s="26">
        <f t="shared" si="96"/>
        <v>0</v>
      </c>
      <c r="AE367" s="76"/>
      <c r="AF367" s="26">
        <f t="shared" si="97"/>
        <v>0</v>
      </c>
      <c r="AG367" s="37"/>
      <c r="AH367" s="35">
        <f t="shared" si="98"/>
        <v>0</v>
      </c>
      <c r="AI367" s="23"/>
      <c r="AJ367" s="13"/>
      <c r="AK367" s="13"/>
      <c r="AL367" s="13"/>
      <c r="AM367" s="13"/>
      <c r="AN367" s="13"/>
      <c r="AO367" s="13"/>
      <c r="AP367" s="13"/>
      <c r="AQ367" s="13"/>
      <c r="AR367" s="13"/>
      <c r="AS367" s="70"/>
      <c r="AY367" s="73"/>
    </row>
    <row r="368" spans="2:53" x14ac:dyDescent="0.2">
      <c r="B368" s="36"/>
      <c r="C368" s="27">
        <v>9</v>
      </c>
      <c r="D368" s="17" t="s">
        <v>97</v>
      </c>
      <c r="E368" s="28"/>
      <c r="F368" s="29">
        <v>7</v>
      </c>
      <c r="G368" s="76"/>
      <c r="H368" s="26">
        <f t="shared" si="90"/>
        <v>0</v>
      </c>
      <c r="I368" s="76"/>
      <c r="J368" s="26">
        <f t="shared" si="91"/>
        <v>0</v>
      </c>
      <c r="K368" s="31"/>
      <c r="L368" s="35">
        <f t="shared" si="92"/>
        <v>0</v>
      </c>
      <c r="M368" s="13"/>
      <c r="N368" s="27">
        <v>9</v>
      </c>
      <c r="O368" s="17" t="s">
        <v>97</v>
      </c>
      <c r="P368" s="28"/>
      <c r="Q368" s="29">
        <v>7</v>
      </c>
      <c r="R368" s="76"/>
      <c r="S368" s="26">
        <f t="shared" si="93"/>
        <v>0</v>
      </c>
      <c r="T368" s="76"/>
      <c r="U368" s="26">
        <f t="shared" si="94"/>
        <v>0</v>
      </c>
      <c r="V368" s="31"/>
      <c r="W368" s="35">
        <f t="shared" si="95"/>
        <v>0</v>
      </c>
      <c r="X368" s="23"/>
      <c r="Y368" s="27">
        <v>9</v>
      </c>
      <c r="Z368" s="17" t="s">
        <v>97</v>
      </c>
      <c r="AA368" s="28"/>
      <c r="AB368" s="29">
        <v>7</v>
      </c>
      <c r="AC368" s="76"/>
      <c r="AD368" s="26">
        <f t="shared" si="96"/>
        <v>0</v>
      </c>
      <c r="AE368" s="76"/>
      <c r="AF368" s="26">
        <f t="shared" si="97"/>
        <v>0</v>
      </c>
      <c r="AG368" s="31"/>
      <c r="AH368" s="35">
        <f t="shared" si="98"/>
        <v>0</v>
      </c>
      <c r="AI368" s="23"/>
      <c r="AJ368" s="13"/>
      <c r="AK368" s="13"/>
      <c r="AL368" s="13"/>
      <c r="AM368" s="13"/>
      <c r="AN368" s="13"/>
      <c r="AO368" s="13"/>
      <c r="AP368" s="13"/>
      <c r="AQ368" s="13"/>
      <c r="AR368" s="13"/>
      <c r="AS368" s="70"/>
      <c r="AY368" s="73"/>
    </row>
    <row r="369" spans="2:51" x14ac:dyDescent="0.2">
      <c r="B369" s="36"/>
      <c r="C369" s="25">
        <v>10</v>
      </c>
      <c r="D369" s="33" t="s">
        <v>98</v>
      </c>
      <c r="E369" s="20"/>
      <c r="F369" s="29">
        <v>11</v>
      </c>
      <c r="G369" s="76"/>
      <c r="H369" s="26">
        <f>SUM(G369*F369)</f>
        <v>0</v>
      </c>
      <c r="I369" s="76"/>
      <c r="J369" s="26">
        <f>SUM(I369*F369)</f>
        <v>0</v>
      </c>
      <c r="K369" s="10"/>
      <c r="L369" s="35">
        <f>SUM(H369+J369)</f>
        <v>0</v>
      </c>
      <c r="M369" s="13"/>
      <c r="N369" s="25">
        <v>10</v>
      </c>
      <c r="O369" s="33" t="s">
        <v>98</v>
      </c>
      <c r="P369" s="20"/>
      <c r="Q369" s="29">
        <v>11</v>
      </c>
      <c r="R369" s="76"/>
      <c r="S369" s="26">
        <f>SUM(R369*Q369)</f>
        <v>0</v>
      </c>
      <c r="T369" s="76"/>
      <c r="U369" s="26">
        <f>SUM(T369*Q369)</f>
        <v>0</v>
      </c>
      <c r="V369" s="10"/>
      <c r="W369" s="35">
        <f>SUM(S369+U369)</f>
        <v>0</v>
      </c>
      <c r="X369" s="23"/>
      <c r="Y369" s="25">
        <v>10</v>
      </c>
      <c r="Z369" s="33" t="s">
        <v>98</v>
      </c>
      <c r="AA369" s="20"/>
      <c r="AB369" s="29">
        <v>11</v>
      </c>
      <c r="AC369" s="76"/>
      <c r="AD369" s="26">
        <f>SUM(AC369*AB369)</f>
        <v>0</v>
      </c>
      <c r="AE369" s="76"/>
      <c r="AF369" s="26">
        <f>SUM(AE369*AB369)</f>
        <v>0</v>
      </c>
      <c r="AG369" s="10"/>
      <c r="AH369" s="35">
        <f>SUM(AD369+AF369)</f>
        <v>0</v>
      </c>
      <c r="AI369" s="23"/>
      <c r="AJ369" s="13"/>
      <c r="AK369" s="13"/>
      <c r="AL369" s="13"/>
      <c r="AM369" s="13"/>
      <c r="AN369" s="13"/>
      <c r="AO369" s="13"/>
      <c r="AP369" s="13"/>
      <c r="AQ369" s="13"/>
      <c r="AR369" s="13"/>
      <c r="AS369" s="70"/>
      <c r="AY369" s="73"/>
    </row>
    <row r="370" spans="2:51" x14ac:dyDescent="0.2">
      <c r="B370" s="36"/>
      <c r="C370" s="36"/>
      <c r="D370" s="13"/>
      <c r="E370" s="22"/>
      <c r="F370" s="13"/>
      <c r="G370" s="23"/>
      <c r="H370" s="13"/>
      <c r="I370" s="23"/>
      <c r="J370" s="13"/>
      <c r="K370" s="23"/>
      <c r="L370" s="24"/>
      <c r="M370" s="13"/>
      <c r="N370" s="36"/>
      <c r="O370" s="13"/>
      <c r="P370" s="22"/>
      <c r="Q370" s="13"/>
      <c r="R370" s="23"/>
      <c r="S370" s="13"/>
      <c r="T370" s="23"/>
      <c r="U370" s="13"/>
      <c r="V370" s="23"/>
      <c r="W370" s="24"/>
      <c r="X370" s="23"/>
      <c r="Y370" s="36"/>
      <c r="Z370" s="13"/>
      <c r="AA370" s="22"/>
      <c r="AB370" s="13"/>
      <c r="AC370" s="23"/>
      <c r="AD370" s="13"/>
      <c r="AE370" s="23"/>
      <c r="AF370" s="13"/>
      <c r="AG370" s="23"/>
      <c r="AH370" s="24"/>
      <c r="AI370" s="23"/>
      <c r="AJ370" s="13"/>
      <c r="AK370" s="13"/>
      <c r="AL370" s="13"/>
      <c r="AM370" s="13"/>
      <c r="AN370" s="13"/>
      <c r="AO370" s="13"/>
      <c r="AP370" s="13"/>
      <c r="AQ370" s="13"/>
      <c r="AR370" s="13"/>
      <c r="AS370" s="70"/>
      <c r="AY370" s="73"/>
    </row>
    <row r="371" spans="2:51" x14ac:dyDescent="0.2">
      <c r="B371" s="36"/>
      <c r="C371" s="25">
        <v>11</v>
      </c>
      <c r="D371" s="249" t="s">
        <v>99</v>
      </c>
      <c r="E371" s="250"/>
      <c r="F371" s="42"/>
      <c r="G371" s="43"/>
      <c r="H371" s="43"/>
      <c r="I371" s="43"/>
      <c r="J371" s="43"/>
      <c r="K371" s="13"/>
      <c r="L371" s="44"/>
      <c r="M371" s="13"/>
      <c r="N371" s="25">
        <v>11</v>
      </c>
      <c r="O371" s="249" t="s">
        <v>99</v>
      </c>
      <c r="P371" s="250"/>
      <c r="Q371" s="42"/>
      <c r="R371" s="43"/>
      <c r="S371" s="43"/>
      <c r="T371" s="43"/>
      <c r="U371" s="43"/>
      <c r="V371" s="13"/>
      <c r="W371" s="44"/>
      <c r="X371" s="23"/>
      <c r="Y371" s="25">
        <v>11</v>
      </c>
      <c r="Z371" s="249" t="s">
        <v>99</v>
      </c>
      <c r="AA371" s="250"/>
      <c r="AB371" s="42"/>
      <c r="AC371" s="43"/>
      <c r="AD371" s="43"/>
      <c r="AE371" s="43"/>
      <c r="AF371" s="43"/>
      <c r="AG371" s="13"/>
      <c r="AH371" s="44"/>
      <c r="AI371" s="23"/>
      <c r="AJ371" s="13"/>
      <c r="AK371" s="13"/>
      <c r="AL371" s="13"/>
      <c r="AM371" s="13"/>
      <c r="AN371" s="13"/>
      <c r="AO371" s="13"/>
      <c r="AP371" s="13"/>
      <c r="AQ371" s="13"/>
      <c r="AR371" s="13"/>
      <c r="AS371" s="70"/>
      <c r="AY371" s="73"/>
    </row>
    <row r="372" spans="2:51" x14ac:dyDescent="0.2">
      <c r="B372" s="36"/>
      <c r="C372" s="25"/>
      <c r="D372" s="17" t="s">
        <v>100</v>
      </c>
      <c r="E372" s="20"/>
      <c r="F372" s="46">
        <v>6</v>
      </c>
      <c r="G372" s="76"/>
      <c r="H372" s="47">
        <f>SUM(G372*F372)</f>
        <v>0</v>
      </c>
      <c r="I372" s="76"/>
      <c r="J372" s="48">
        <f>SUM(I372*F372)</f>
        <v>0</v>
      </c>
      <c r="K372" s="34"/>
      <c r="L372" s="44">
        <f>SUM(H372+J372)</f>
        <v>0</v>
      </c>
      <c r="M372" s="13"/>
      <c r="N372" s="25"/>
      <c r="O372" s="17" t="s">
        <v>100</v>
      </c>
      <c r="P372" s="20"/>
      <c r="Q372" s="46">
        <v>6</v>
      </c>
      <c r="R372" s="76"/>
      <c r="S372" s="47">
        <f>SUM(R372*Q372)</f>
        <v>0</v>
      </c>
      <c r="T372" s="76"/>
      <c r="U372" s="48">
        <f>SUM(T372*Q372)</f>
        <v>0</v>
      </c>
      <c r="V372" s="34"/>
      <c r="W372" s="44">
        <f>SUM(S372+U372)</f>
        <v>0</v>
      </c>
      <c r="X372" s="23"/>
      <c r="Y372" s="25"/>
      <c r="Z372" s="17" t="s">
        <v>100</v>
      </c>
      <c r="AA372" s="20"/>
      <c r="AB372" s="46">
        <v>6</v>
      </c>
      <c r="AC372" s="76"/>
      <c r="AD372" s="47">
        <f>SUM(AC372*AB372)</f>
        <v>0</v>
      </c>
      <c r="AE372" s="76"/>
      <c r="AF372" s="48">
        <f>SUM(AE372*AB372)</f>
        <v>0</v>
      </c>
      <c r="AG372" s="34"/>
      <c r="AH372" s="44">
        <f>SUM(AD372+AF372)</f>
        <v>0</v>
      </c>
      <c r="AI372" s="23"/>
      <c r="AJ372" s="13"/>
      <c r="AK372" s="13"/>
      <c r="AL372" s="13"/>
      <c r="AM372" s="13"/>
      <c r="AN372" s="13"/>
      <c r="AO372" s="13"/>
      <c r="AP372" s="13"/>
      <c r="AQ372" s="13"/>
      <c r="AR372" s="13"/>
      <c r="AS372" s="70"/>
      <c r="AY372" s="73"/>
    </row>
    <row r="373" spans="2:51" x14ac:dyDescent="0.2">
      <c r="B373" s="36"/>
      <c r="C373" s="25"/>
      <c r="D373" s="17" t="s">
        <v>101</v>
      </c>
      <c r="E373" s="45"/>
      <c r="F373" s="46">
        <v>4</v>
      </c>
      <c r="G373" s="76"/>
      <c r="H373" s="47">
        <f>SUM(G373*F373)</f>
        <v>0</v>
      </c>
      <c r="I373" s="76"/>
      <c r="J373" s="48">
        <f>SUM(I373*F373)</f>
        <v>0</v>
      </c>
      <c r="K373" s="34"/>
      <c r="L373" s="44">
        <f>SUM(H373+J373)</f>
        <v>0</v>
      </c>
      <c r="M373" s="13"/>
      <c r="N373" s="25"/>
      <c r="O373" s="17" t="s">
        <v>101</v>
      </c>
      <c r="P373" s="45"/>
      <c r="Q373" s="46">
        <v>4</v>
      </c>
      <c r="R373" s="76"/>
      <c r="S373" s="47">
        <f>SUM(R373*Q373)</f>
        <v>0</v>
      </c>
      <c r="T373" s="76"/>
      <c r="U373" s="48">
        <f>SUM(T373*Q373)</f>
        <v>0</v>
      </c>
      <c r="V373" s="34"/>
      <c r="W373" s="44">
        <f>SUM(S373+U373)</f>
        <v>0</v>
      </c>
      <c r="X373" s="23"/>
      <c r="Y373" s="25"/>
      <c r="Z373" s="17" t="s">
        <v>101</v>
      </c>
      <c r="AA373" s="45"/>
      <c r="AB373" s="46">
        <v>4</v>
      </c>
      <c r="AC373" s="76"/>
      <c r="AD373" s="47">
        <f>SUM(AC373*AB373)</f>
        <v>0</v>
      </c>
      <c r="AE373" s="76"/>
      <c r="AF373" s="48">
        <f>SUM(AE373*AB373)</f>
        <v>0</v>
      </c>
      <c r="AG373" s="34"/>
      <c r="AH373" s="44">
        <f>SUM(AD373+AF373)</f>
        <v>0</v>
      </c>
      <c r="AI373" s="23"/>
      <c r="AJ373" s="13"/>
      <c r="AK373" s="13"/>
      <c r="AL373" s="13"/>
      <c r="AM373" s="13"/>
      <c r="AN373" s="13"/>
      <c r="AO373" s="13"/>
      <c r="AP373" s="13"/>
      <c r="AQ373" s="13"/>
      <c r="AR373" s="13"/>
      <c r="AS373" s="70"/>
      <c r="AY373" s="73"/>
    </row>
    <row r="374" spans="2:51" x14ac:dyDescent="0.2">
      <c r="B374" s="36"/>
      <c r="C374" s="25"/>
      <c r="D374" s="17" t="s">
        <v>102</v>
      </c>
      <c r="E374" s="20"/>
      <c r="F374" s="29">
        <v>2</v>
      </c>
      <c r="G374" s="76"/>
      <c r="H374" s="26">
        <f>SUM(G374*F374)</f>
        <v>0</v>
      </c>
      <c r="I374" s="76"/>
      <c r="J374" s="26">
        <f>SUM(I374*F374)</f>
        <v>0</v>
      </c>
      <c r="K374" s="37"/>
      <c r="L374" s="35">
        <f>SUM(H374+J374)</f>
        <v>0</v>
      </c>
      <c r="M374" s="13"/>
      <c r="N374" s="25"/>
      <c r="O374" s="17" t="s">
        <v>102</v>
      </c>
      <c r="P374" s="20"/>
      <c r="Q374" s="29">
        <v>2</v>
      </c>
      <c r="R374" s="76"/>
      <c r="S374" s="26">
        <f>SUM(R374*Q374)</f>
        <v>0</v>
      </c>
      <c r="T374" s="76"/>
      <c r="U374" s="26">
        <f>SUM(T374*Q374)</f>
        <v>0</v>
      </c>
      <c r="V374" s="37"/>
      <c r="W374" s="35">
        <f>SUM(S374+U374)</f>
        <v>0</v>
      </c>
      <c r="X374" s="23"/>
      <c r="Y374" s="25"/>
      <c r="Z374" s="17" t="s">
        <v>102</v>
      </c>
      <c r="AA374" s="20"/>
      <c r="AB374" s="29">
        <v>2</v>
      </c>
      <c r="AC374" s="76"/>
      <c r="AD374" s="26">
        <f>SUM(AC374*AB374)</f>
        <v>0</v>
      </c>
      <c r="AE374" s="76"/>
      <c r="AF374" s="26">
        <f>SUM(AE374*AB374)</f>
        <v>0</v>
      </c>
      <c r="AG374" s="37"/>
      <c r="AH374" s="35">
        <f>SUM(AD374+AF374)</f>
        <v>0</v>
      </c>
      <c r="AI374" s="23"/>
      <c r="AJ374" s="13"/>
      <c r="AK374" s="13"/>
      <c r="AL374" s="13"/>
      <c r="AM374" s="13"/>
      <c r="AN374" s="13"/>
      <c r="AO374" s="13"/>
      <c r="AP374" s="13"/>
      <c r="AQ374" s="13"/>
      <c r="AR374" s="13"/>
      <c r="AS374" s="70"/>
      <c r="AY374" s="73"/>
    </row>
    <row r="375" spans="2:51" x14ac:dyDescent="0.2">
      <c r="B375" s="36"/>
      <c r="C375" s="25"/>
      <c r="D375" s="17" t="s">
        <v>103</v>
      </c>
      <c r="E375" s="78"/>
      <c r="F375" s="29">
        <v>6</v>
      </c>
      <c r="G375" s="76"/>
      <c r="H375" s="26">
        <f>SUM(G375*F375)</f>
        <v>0</v>
      </c>
      <c r="I375" s="76"/>
      <c r="J375" s="26">
        <f>SUM(I375*F375)</f>
        <v>0</v>
      </c>
      <c r="K375" s="34"/>
      <c r="L375" s="35">
        <f>SUM(H375+J375)</f>
        <v>0</v>
      </c>
      <c r="M375" s="13"/>
      <c r="N375" s="25"/>
      <c r="O375" s="17" t="s">
        <v>103</v>
      </c>
      <c r="P375" s="78"/>
      <c r="Q375" s="29">
        <v>6</v>
      </c>
      <c r="R375" s="76"/>
      <c r="S375" s="26">
        <f>SUM(R375*Q375)</f>
        <v>0</v>
      </c>
      <c r="T375" s="76"/>
      <c r="U375" s="26">
        <f>SUM(T375*Q375)</f>
        <v>0</v>
      </c>
      <c r="V375" s="34"/>
      <c r="W375" s="35">
        <f>SUM(S375+U375)</f>
        <v>0</v>
      </c>
      <c r="X375" s="23"/>
      <c r="Y375" s="25"/>
      <c r="Z375" s="17" t="s">
        <v>103</v>
      </c>
      <c r="AA375" s="78"/>
      <c r="AB375" s="29">
        <v>6</v>
      </c>
      <c r="AC375" s="76"/>
      <c r="AD375" s="26">
        <f>SUM(AC375*AB375)</f>
        <v>0</v>
      </c>
      <c r="AE375" s="76"/>
      <c r="AF375" s="26">
        <f>SUM(AE375*AB375)</f>
        <v>0</v>
      </c>
      <c r="AG375" s="34"/>
      <c r="AH375" s="35">
        <f>SUM(AD375+AF375)</f>
        <v>0</v>
      </c>
      <c r="AI375" s="23"/>
      <c r="AJ375" s="13"/>
      <c r="AK375" s="13"/>
      <c r="AL375" s="13"/>
      <c r="AM375" s="13"/>
      <c r="AN375" s="13"/>
      <c r="AO375" s="13"/>
      <c r="AP375" s="13"/>
      <c r="AQ375" s="13"/>
      <c r="AR375" s="13"/>
      <c r="AS375" s="70"/>
      <c r="AY375" s="73"/>
    </row>
    <row r="376" spans="2:51" x14ac:dyDescent="0.2">
      <c r="B376" s="36"/>
      <c r="C376" s="25"/>
      <c r="D376" s="17" t="s">
        <v>104</v>
      </c>
      <c r="E376" s="78"/>
      <c r="F376" s="29">
        <v>4</v>
      </c>
      <c r="G376" s="76"/>
      <c r="H376" s="26">
        <f>SUM(G376*F376)</f>
        <v>0</v>
      </c>
      <c r="I376" s="76"/>
      <c r="J376" s="26">
        <f>SUM(I376*F376)</f>
        <v>0</v>
      </c>
      <c r="K376" s="34"/>
      <c r="L376" s="35">
        <f>SUM(H376+J376)</f>
        <v>0</v>
      </c>
      <c r="M376" s="13"/>
      <c r="N376" s="25"/>
      <c r="O376" s="17" t="s">
        <v>104</v>
      </c>
      <c r="P376" s="78"/>
      <c r="Q376" s="29">
        <v>4</v>
      </c>
      <c r="R376" s="76"/>
      <c r="S376" s="26">
        <f>SUM(R376*Q376)</f>
        <v>0</v>
      </c>
      <c r="T376" s="76"/>
      <c r="U376" s="26">
        <f>SUM(T376*Q376)</f>
        <v>0</v>
      </c>
      <c r="V376" s="34"/>
      <c r="W376" s="35">
        <f>SUM(S376+U376)</f>
        <v>0</v>
      </c>
      <c r="X376" s="23"/>
      <c r="Y376" s="25"/>
      <c r="Z376" s="17" t="s">
        <v>104</v>
      </c>
      <c r="AA376" s="78"/>
      <c r="AB376" s="29">
        <v>4</v>
      </c>
      <c r="AC376" s="76"/>
      <c r="AD376" s="26">
        <f>SUM(AC376*AB376)</f>
        <v>0</v>
      </c>
      <c r="AE376" s="76"/>
      <c r="AF376" s="26">
        <f>SUM(AE376*AB376)</f>
        <v>0</v>
      </c>
      <c r="AG376" s="34"/>
      <c r="AH376" s="35">
        <f>SUM(AD376+AF376)</f>
        <v>0</v>
      </c>
      <c r="AI376" s="23"/>
      <c r="AJ376" s="13"/>
      <c r="AK376" s="13"/>
      <c r="AL376" s="13"/>
      <c r="AM376" s="13"/>
      <c r="AN376" s="13"/>
      <c r="AO376" s="13"/>
      <c r="AP376" s="13"/>
      <c r="AQ376" s="13"/>
      <c r="AR376" s="13"/>
      <c r="AS376" s="70"/>
      <c r="AY376" s="73"/>
    </row>
    <row r="377" spans="2:51" x14ac:dyDescent="0.2">
      <c r="B377" s="36"/>
      <c r="C377" s="36"/>
      <c r="D377" s="13"/>
      <c r="E377" s="49"/>
      <c r="F377" s="22"/>
      <c r="G377" s="89"/>
      <c r="H377" s="23"/>
      <c r="I377" s="89"/>
      <c r="J377" s="23"/>
      <c r="K377" s="13"/>
      <c r="L377" s="24"/>
      <c r="M377" s="13"/>
      <c r="N377" s="36"/>
      <c r="O377" s="13"/>
      <c r="P377" s="49"/>
      <c r="Q377" s="22"/>
      <c r="R377" s="89"/>
      <c r="S377" s="23"/>
      <c r="T377" s="89"/>
      <c r="U377" s="23"/>
      <c r="V377" s="13"/>
      <c r="W377" s="24"/>
      <c r="X377" s="23"/>
      <c r="Y377" s="36"/>
      <c r="Z377" s="13"/>
      <c r="AA377" s="49"/>
      <c r="AB377" s="22"/>
      <c r="AC377" s="89"/>
      <c r="AD377" s="23"/>
      <c r="AE377" s="89"/>
      <c r="AF377" s="23"/>
      <c r="AG377" s="13"/>
      <c r="AH377" s="24"/>
      <c r="AI377" s="23"/>
      <c r="AJ377" s="13"/>
      <c r="AK377" s="13"/>
      <c r="AL377" s="13"/>
      <c r="AM377" s="13"/>
      <c r="AN377" s="13"/>
      <c r="AO377" s="13"/>
      <c r="AP377" s="13"/>
      <c r="AQ377" s="13"/>
      <c r="AR377" s="13"/>
      <c r="AS377" s="70"/>
      <c r="AY377" s="73"/>
    </row>
    <row r="378" spans="2:51" ht="13.5" thickBot="1" x14ac:dyDescent="0.25">
      <c r="B378" s="36"/>
      <c r="C378" s="36"/>
      <c r="D378" s="13"/>
      <c r="E378" s="49"/>
      <c r="F378" s="22"/>
      <c r="G378" s="107" t="s">
        <v>105</v>
      </c>
      <c r="H378" s="108">
        <f>SUM(H360:H376)</f>
        <v>0</v>
      </c>
      <c r="I378" s="107" t="s">
        <v>106</v>
      </c>
      <c r="J378" s="108">
        <f>SUM(J360:J376)</f>
        <v>0</v>
      </c>
      <c r="K378" s="13"/>
      <c r="L378" s="24"/>
      <c r="M378" s="13"/>
      <c r="N378" s="36"/>
      <c r="O378" s="13"/>
      <c r="P378" s="49"/>
      <c r="Q378" s="22"/>
      <c r="R378" s="107" t="s">
        <v>105</v>
      </c>
      <c r="S378" s="108">
        <f>SUM(S360:S376)</f>
        <v>0</v>
      </c>
      <c r="T378" s="107" t="s">
        <v>106</v>
      </c>
      <c r="U378" s="108">
        <f>SUM(U360:U376)</f>
        <v>0</v>
      </c>
      <c r="V378" s="13"/>
      <c r="W378" s="24"/>
      <c r="X378" s="23"/>
      <c r="Y378" s="36"/>
      <c r="Z378" s="13"/>
      <c r="AA378" s="49"/>
      <c r="AB378" s="22"/>
      <c r="AC378" s="107" t="s">
        <v>105</v>
      </c>
      <c r="AD378" s="108">
        <f>SUM(AD360:AD376)</f>
        <v>0</v>
      </c>
      <c r="AE378" s="107" t="s">
        <v>106</v>
      </c>
      <c r="AF378" s="108">
        <f>SUM(AF360:AF376)</f>
        <v>0</v>
      </c>
      <c r="AG378" s="13"/>
      <c r="AH378" s="24"/>
      <c r="AI378" s="23"/>
      <c r="AJ378" s="13"/>
      <c r="AK378" s="13"/>
      <c r="AL378" s="13"/>
      <c r="AM378" s="13"/>
      <c r="AN378" s="13"/>
      <c r="AO378" s="13"/>
      <c r="AP378" s="13"/>
      <c r="AQ378" s="13"/>
      <c r="AR378" s="13"/>
      <c r="AS378" s="70"/>
      <c r="AY378" s="73"/>
    </row>
    <row r="379" spans="2:51" ht="13.5" thickBot="1" x14ac:dyDescent="0.25">
      <c r="B379" s="36"/>
      <c r="C379" s="36"/>
      <c r="D379" s="13"/>
      <c r="E379" s="49"/>
      <c r="F379" s="22"/>
      <c r="G379" s="83"/>
      <c r="H379" s="84"/>
      <c r="I379" s="84"/>
      <c r="J379" s="85" t="s">
        <v>107</v>
      </c>
      <c r="K379" s="86"/>
      <c r="L379" s="87">
        <f>SUM(L360:L376)</f>
        <v>0</v>
      </c>
      <c r="M379" s="13"/>
      <c r="N379" s="36"/>
      <c r="O379" s="13"/>
      <c r="P379" s="49"/>
      <c r="Q379" s="22"/>
      <c r="R379" s="83"/>
      <c r="S379" s="84"/>
      <c r="T379" s="84"/>
      <c r="U379" s="85" t="s">
        <v>107</v>
      </c>
      <c r="V379" s="86"/>
      <c r="W379" s="87">
        <f>SUM(W360:W376)</f>
        <v>0</v>
      </c>
      <c r="X379" s="23"/>
      <c r="Y379" s="36"/>
      <c r="Z379" s="13"/>
      <c r="AA379" s="49"/>
      <c r="AB379" s="22"/>
      <c r="AC379" s="83"/>
      <c r="AD379" s="84"/>
      <c r="AE379" s="84"/>
      <c r="AF379" s="85" t="s">
        <v>107</v>
      </c>
      <c r="AG379" s="86"/>
      <c r="AH379" s="87">
        <f>SUM(AH360:AH376)</f>
        <v>0</v>
      </c>
      <c r="AI379" s="23"/>
      <c r="AJ379" s="13"/>
      <c r="AK379" s="13"/>
      <c r="AL379" s="13"/>
      <c r="AM379" s="13"/>
      <c r="AN379" s="13"/>
      <c r="AO379" s="13"/>
      <c r="AP379" s="13"/>
      <c r="AQ379" s="13"/>
      <c r="AR379" s="13"/>
      <c r="AS379" s="70"/>
      <c r="AY379" s="73"/>
    </row>
    <row r="380" spans="2:51" x14ac:dyDescent="0.2">
      <c r="B380" s="36"/>
      <c r="C380" s="36"/>
      <c r="D380" s="100"/>
      <c r="E380" s="49"/>
      <c r="F380" s="22"/>
      <c r="G380" s="81"/>
      <c r="H380" s="82"/>
      <c r="I380" s="88"/>
      <c r="J380" s="88"/>
      <c r="K380" s="13"/>
      <c r="L380" s="24"/>
      <c r="M380" s="13"/>
      <c r="N380" s="36"/>
      <c r="O380" s="100"/>
      <c r="P380" s="49"/>
      <c r="Q380" s="22"/>
      <c r="R380" s="81"/>
      <c r="S380" s="82"/>
      <c r="T380" s="88"/>
      <c r="U380" s="88"/>
      <c r="V380" s="13"/>
      <c r="W380" s="24"/>
      <c r="X380" s="23"/>
      <c r="Y380" s="36"/>
      <c r="Z380" s="100"/>
      <c r="AA380" s="49"/>
      <c r="AB380" s="22"/>
      <c r="AC380" s="81"/>
      <c r="AD380" s="82"/>
      <c r="AE380" s="88"/>
      <c r="AF380" s="88"/>
      <c r="AG380" s="13"/>
      <c r="AH380" s="24"/>
      <c r="AI380" s="23"/>
      <c r="AJ380" s="13"/>
      <c r="AK380" s="13"/>
      <c r="AL380" s="13"/>
      <c r="AM380" s="13"/>
      <c r="AN380" s="13"/>
      <c r="AO380" s="13"/>
      <c r="AP380" s="13"/>
      <c r="AQ380" s="13"/>
      <c r="AR380" s="13"/>
      <c r="AS380" s="70"/>
      <c r="AY380" s="73"/>
    </row>
    <row r="381" spans="2:51" x14ac:dyDescent="0.2">
      <c r="B381" s="36"/>
      <c r="C381" s="36"/>
      <c r="D381" s="100"/>
      <c r="E381" s="89" t="s">
        <v>108</v>
      </c>
      <c r="F381" s="22"/>
      <c r="G381" s="90"/>
      <c r="H381" s="91">
        <f>IF(G381="Yes",-0.1,0)</f>
        <v>0</v>
      </c>
      <c r="I381" s="23"/>
      <c r="J381" s="23"/>
      <c r="K381" s="13"/>
      <c r="L381" s="24"/>
      <c r="M381" s="13"/>
      <c r="N381" s="36"/>
      <c r="O381" s="100"/>
      <c r="P381" s="89" t="s">
        <v>108</v>
      </c>
      <c r="Q381" s="22"/>
      <c r="R381" s="90"/>
      <c r="S381" s="91">
        <f>IF(R381="Yes",-0.1,0)</f>
        <v>0</v>
      </c>
      <c r="T381" s="23"/>
      <c r="U381" s="23"/>
      <c r="V381" s="13"/>
      <c r="W381" s="24"/>
      <c r="X381" s="23"/>
      <c r="Y381" s="36"/>
      <c r="Z381" s="100"/>
      <c r="AA381" s="89" t="s">
        <v>108</v>
      </c>
      <c r="AB381" s="22"/>
      <c r="AC381" s="90"/>
      <c r="AD381" s="91">
        <f>IF(AC381="Yes",-0.1,0)</f>
        <v>0</v>
      </c>
      <c r="AE381" s="23"/>
      <c r="AF381" s="23"/>
      <c r="AG381" s="13"/>
      <c r="AH381" s="24"/>
      <c r="AI381" s="23"/>
      <c r="AJ381" s="13"/>
      <c r="AK381" s="13"/>
      <c r="AL381" s="13"/>
      <c r="AM381" s="13"/>
      <c r="AN381" s="13"/>
      <c r="AO381" s="13"/>
      <c r="AP381" s="13"/>
      <c r="AQ381" s="13"/>
      <c r="AR381" s="13"/>
      <c r="AS381" s="70"/>
      <c r="AY381" s="73"/>
    </row>
    <row r="382" spans="2:51" x14ac:dyDescent="0.2">
      <c r="B382" s="36"/>
      <c r="C382" s="36"/>
      <c r="D382" s="100"/>
      <c r="E382" s="89" t="s">
        <v>109</v>
      </c>
      <c r="F382" s="92"/>
      <c r="G382" s="90"/>
      <c r="H382" s="91">
        <f>IF(G382="Yes",-0.03,0)</f>
        <v>0</v>
      </c>
      <c r="I382" s="23"/>
      <c r="J382" s="23"/>
      <c r="K382" s="13"/>
      <c r="L382" s="24"/>
      <c r="M382" s="13"/>
      <c r="N382" s="36"/>
      <c r="O382" s="100"/>
      <c r="P382" s="89" t="s">
        <v>109</v>
      </c>
      <c r="Q382" s="92"/>
      <c r="R382" s="90"/>
      <c r="S382" s="91">
        <f>IF(R382="Yes",-0.03,0)</f>
        <v>0</v>
      </c>
      <c r="T382" s="23"/>
      <c r="U382" s="23"/>
      <c r="V382" s="13"/>
      <c r="W382" s="24"/>
      <c r="X382" s="23"/>
      <c r="Y382" s="36"/>
      <c r="Z382" s="100"/>
      <c r="AA382" s="89" t="s">
        <v>109</v>
      </c>
      <c r="AB382" s="92"/>
      <c r="AC382" s="90"/>
      <c r="AD382" s="91">
        <f>IF(AC382="Yes",-0.03,0)</f>
        <v>0</v>
      </c>
      <c r="AE382" s="23"/>
      <c r="AF382" s="23"/>
      <c r="AG382" s="13"/>
      <c r="AH382" s="24"/>
      <c r="AI382" s="23"/>
      <c r="AJ382" s="13"/>
      <c r="AK382" s="13"/>
      <c r="AL382" s="13"/>
      <c r="AM382" s="13"/>
      <c r="AN382" s="13"/>
      <c r="AO382" s="13"/>
      <c r="AP382" s="13"/>
      <c r="AQ382" s="13"/>
      <c r="AR382" s="13"/>
      <c r="AS382" s="70"/>
      <c r="AY382" s="73"/>
    </row>
    <row r="383" spans="2:51" ht="13.5" thickBot="1" x14ac:dyDescent="0.25">
      <c r="B383" s="36"/>
      <c r="C383" s="36"/>
      <c r="D383" s="13"/>
      <c r="E383" s="89" t="s">
        <v>110</v>
      </c>
      <c r="F383" s="22"/>
      <c r="G383" s="90"/>
      <c r="H383" s="93">
        <f>IF(G383="Yes",-0.1,0)</f>
        <v>0</v>
      </c>
      <c r="I383" s="100"/>
      <c r="J383" s="100"/>
      <c r="K383" s="13"/>
      <c r="L383" s="24"/>
      <c r="M383" s="13"/>
      <c r="N383" s="36"/>
      <c r="O383" s="13"/>
      <c r="P383" s="89" t="s">
        <v>110</v>
      </c>
      <c r="Q383" s="22"/>
      <c r="R383" s="90"/>
      <c r="S383" s="93">
        <f>IF(R383="Yes",-0.1,0)</f>
        <v>0</v>
      </c>
      <c r="T383" s="100"/>
      <c r="U383" s="100"/>
      <c r="V383" s="13"/>
      <c r="W383" s="24"/>
      <c r="X383" s="23"/>
      <c r="Y383" s="36"/>
      <c r="Z383" s="13"/>
      <c r="AA383" s="89" t="s">
        <v>110</v>
      </c>
      <c r="AB383" s="22"/>
      <c r="AC383" s="90"/>
      <c r="AD383" s="93">
        <f>IF(AC383="Yes",-0.1,0)</f>
        <v>0</v>
      </c>
      <c r="AE383" s="100"/>
      <c r="AF383" s="100"/>
      <c r="AG383" s="13"/>
      <c r="AH383" s="24"/>
      <c r="AI383" s="23"/>
      <c r="AJ383" s="13"/>
      <c r="AK383" s="13"/>
      <c r="AL383" s="13"/>
      <c r="AM383" s="13"/>
      <c r="AN383" s="13"/>
      <c r="AO383" s="13"/>
      <c r="AP383" s="13"/>
      <c r="AQ383" s="13"/>
      <c r="AR383" s="13"/>
      <c r="AS383" s="70"/>
      <c r="AY383" s="73"/>
    </row>
    <row r="384" spans="2:51" ht="13.5" thickBot="1" x14ac:dyDescent="0.25">
      <c r="B384" s="36"/>
      <c r="C384" s="36"/>
      <c r="D384" s="13"/>
      <c r="E384" s="49"/>
      <c r="F384" s="22"/>
      <c r="G384" s="81"/>
      <c r="H384" s="94">
        <f>SUM(H381:H383)</f>
        <v>0</v>
      </c>
      <c r="I384" s="95"/>
      <c r="J384" s="96" t="s">
        <v>111</v>
      </c>
      <c r="K384" s="97"/>
      <c r="L384" s="87">
        <f>SUM(L379*H384)</f>
        <v>0</v>
      </c>
      <c r="M384" s="13"/>
      <c r="N384" s="36"/>
      <c r="O384" s="13"/>
      <c r="P384" s="49"/>
      <c r="Q384" s="22"/>
      <c r="R384" s="81"/>
      <c r="S384" s="94">
        <f>SUM(S381:S383)</f>
        <v>0</v>
      </c>
      <c r="T384" s="95"/>
      <c r="U384" s="96" t="s">
        <v>111</v>
      </c>
      <c r="V384" s="97"/>
      <c r="W384" s="87">
        <f>SUM(W379*S384)</f>
        <v>0</v>
      </c>
      <c r="X384" s="23"/>
      <c r="Y384" s="36"/>
      <c r="Z384" s="13"/>
      <c r="AA384" s="49"/>
      <c r="AB384" s="22"/>
      <c r="AC384" s="81"/>
      <c r="AD384" s="94">
        <f>SUM(AD381:AD383)</f>
        <v>0</v>
      </c>
      <c r="AE384" s="95"/>
      <c r="AF384" s="96" t="s">
        <v>111</v>
      </c>
      <c r="AG384" s="97"/>
      <c r="AH384" s="87">
        <f>SUM(AH379*AD384)</f>
        <v>0</v>
      </c>
      <c r="AI384" s="23"/>
      <c r="AJ384" s="13"/>
      <c r="AK384" s="13"/>
      <c r="AL384" s="13"/>
      <c r="AM384" s="13"/>
      <c r="AN384" s="13"/>
      <c r="AO384" s="13"/>
      <c r="AP384" s="13"/>
      <c r="AQ384" s="13"/>
      <c r="AR384" s="13"/>
      <c r="AS384" s="70"/>
      <c r="AY384" s="73"/>
    </row>
    <row r="385" spans="2:53" ht="13.5" thickBot="1" x14ac:dyDescent="0.25">
      <c r="B385" s="36"/>
      <c r="C385" s="36"/>
      <c r="D385" s="13"/>
      <c r="E385" s="13"/>
      <c r="F385" s="13"/>
      <c r="G385" s="13"/>
      <c r="H385" s="23"/>
      <c r="I385" s="13"/>
      <c r="J385" s="23"/>
      <c r="K385" s="13"/>
      <c r="L385" s="24"/>
      <c r="M385" s="13"/>
      <c r="N385" s="36"/>
      <c r="O385" s="13"/>
      <c r="P385" s="13"/>
      <c r="Q385" s="13"/>
      <c r="R385" s="13"/>
      <c r="S385" s="23"/>
      <c r="T385" s="13"/>
      <c r="U385" s="23"/>
      <c r="V385" s="13"/>
      <c r="W385" s="24"/>
      <c r="X385" s="23"/>
      <c r="Y385" s="36"/>
      <c r="Z385" s="13"/>
      <c r="AA385" s="13"/>
      <c r="AB385" s="13"/>
      <c r="AC385" s="13"/>
      <c r="AD385" s="23"/>
      <c r="AE385" s="13"/>
      <c r="AF385" s="23"/>
      <c r="AG385" s="13"/>
      <c r="AH385" s="24"/>
      <c r="AI385" s="23"/>
      <c r="AJ385" s="13"/>
      <c r="AK385" s="13"/>
      <c r="AL385" s="13"/>
      <c r="AM385" s="13"/>
      <c r="AN385" s="13"/>
      <c r="AO385" s="13"/>
      <c r="AP385" s="13"/>
      <c r="AQ385" s="13"/>
      <c r="AR385" s="13"/>
      <c r="AS385" s="70"/>
      <c r="AY385" s="73"/>
    </row>
    <row r="386" spans="2:53" ht="13.5" thickBot="1" x14ac:dyDescent="0.25">
      <c r="B386" s="36"/>
      <c r="C386" s="38"/>
      <c r="D386" s="39"/>
      <c r="E386" s="39"/>
      <c r="F386" s="39"/>
      <c r="G386" s="39"/>
      <c r="H386" s="98"/>
      <c r="I386" s="99"/>
      <c r="J386" s="85" t="s">
        <v>112</v>
      </c>
      <c r="K386" s="86"/>
      <c r="L386" s="87">
        <f>SUM(L379+L384)</f>
        <v>0</v>
      </c>
      <c r="M386" s="13"/>
      <c r="N386" s="38"/>
      <c r="O386" s="39"/>
      <c r="P386" s="39"/>
      <c r="Q386" s="39"/>
      <c r="R386" s="39"/>
      <c r="S386" s="98"/>
      <c r="T386" s="99"/>
      <c r="U386" s="85" t="s">
        <v>112</v>
      </c>
      <c r="V386" s="86"/>
      <c r="W386" s="87">
        <f>SUM(W379+W384)</f>
        <v>0</v>
      </c>
      <c r="X386" s="23"/>
      <c r="Y386" s="38"/>
      <c r="Z386" s="39"/>
      <c r="AA386" s="39"/>
      <c r="AB386" s="39"/>
      <c r="AC386" s="39"/>
      <c r="AD386" s="98"/>
      <c r="AE386" s="99"/>
      <c r="AF386" s="85" t="s">
        <v>112</v>
      </c>
      <c r="AG386" s="86"/>
      <c r="AH386" s="87">
        <f>SUM(AH379+AH384)</f>
        <v>0</v>
      </c>
      <c r="AI386" s="23"/>
      <c r="AJ386" s="13"/>
      <c r="AK386" s="13"/>
      <c r="AL386" s="13"/>
      <c r="AM386" s="13"/>
      <c r="AN386" s="13"/>
      <c r="AO386" s="13"/>
      <c r="AP386" s="13"/>
      <c r="AQ386" s="13"/>
      <c r="AR386" s="13"/>
      <c r="AS386" s="70"/>
      <c r="AY386" s="73"/>
    </row>
    <row r="387" spans="2:53" ht="13.5" thickBot="1" x14ac:dyDescent="0.25">
      <c r="B387" s="38"/>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72"/>
    </row>
    <row r="388" spans="2:53" ht="13.5" thickBot="1" x14ac:dyDescent="0.25"/>
    <row r="389" spans="2:53" ht="18" customHeight="1" thickBot="1" x14ac:dyDescent="0.3">
      <c r="B389" s="65"/>
      <c r="C389" s="66"/>
      <c r="D389" s="66"/>
      <c r="E389" s="66"/>
      <c r="F389" s="67"/>
      <c r="G389" s="67"/>
      <c r="H389" s="67"/>
      <c r="I389" s="67"/>
      <c r="J389" s="67"/>
      <c r="K389" s="66"/>
      <c r="L389" s="66"/>
      <c r="M389" s="66"/>
      <c r="N389" s="66"/>
      <c r="O389" s="80"/>
      <c r="P389" s="80"/>
      <c r="Q389" s="68"/>
      <c r="R389" s="68"/>
      <c r="S389" s="68"/>
      <c r="T389" s="68"/>
      <c r="U389" s="68"/>
      <c r="V389" s="66"/>
      <c r="W389" s="66"/>
      <c r="X389" s="66"/>
      <c r="Y389" s="66"/>
      <c r="Z389" s="80"/>
      <c r="AA389" s="80"/>
      <c r="AB389" s="68"/>
      <c r="AC389" s="68"/>
      <c r="AD389" s="68"/>
      <c r="AE389" s="68"/>
      <c r="AF389" s="68"/>
      <c r="AG389" s="66"/>
      <c r="AH389" s="66"/>
      <c r="AI389" s="66"/>
      <c r="AJ389" s="66"/>
      <c r="AK389" s="66"/>
      <c r="AL389" s="66"/>
      <c r="AM389" s="66"/>
      <c r="AN389" s="66"/>
      <c r="AO389" s="66"/>
      <c r="AP389" s="66"/>
      <c r="AQ389" s="66"/>
      <c r="AR389" s="66"/>
      <c r="AS389" s="69"/>
      <c r="AY389" s="73"/>
    </row>
    <row r="390" spans="2:53" ht="18" customHeight="1" thickBot="1" x14ac:dyDescent="0.3">
      <c r="B390" s="36"/>
      <c r="C390" s="264" t="s">
        <v>77</v>
      </c>
      <c r="D390" s="265"/>
      <c r="E390" s="266" t="str">
        <f>'CompetitorList &amp; ResultsSummary'!D30</f>
        <v>Competitor 12</v>
      </c>
      <c r="F390" s="266"/>
      <c r="G390" s="266"/>
      <c r="H390" s="266"/>
      <c r="I390" s="266"/>
      <c r="J390" s="266"/>
      <c r="K390" s="265" t="s">
        <v>78</v>
      </c>
      <c r="L390" s="265"/>
      <c r="M390" s="266" t="str">
        <f>'CompetitorList &amp; ResultsSummary'!F30</f>
        <v>Model 12</v>
      </c>
      <c r="N390" s="266"/>
      <c r="O390" s="266"/>
      <c r="P390" s="266"/>
      <c r="Q390" s="266"/>
      <c r="R390" s="266"/>
      <c r="S390" s="266"/>
      <c r="T390" s="113"/>
      <c r="U390" s="113"/>
      <c r="V390" s="97"/>
      <c r="W390" s="97"/>
      <c r="X390" s="97"/>
      <c r="Y390" s="97"/>
      <c r="Z390" s="97"/>
      <c r="AA390" s="97"/>
      <c r="AB390" s="97"/>
      <c r="AC390" s="97"/>
      <c r="AD390" s="97"/>
      <c r="AE390" s="113"/>
      <c r="AF390" s="113"/>
      <c r="AG390" s="97"/>
      <c r="AH390" s="97"/>
      <c r="AI390" s="97"/>
      <c r="AJ390" s="97"/>
      <c r="AK390" s="267"/>
      <c r="AL390" s="267"/>
      <c r="AM390" s="267"/>
      <c r="AN390" s="267"/>
      <c r="AO390" s="267"/>
      <c r="AP390" s="267"/>
      <c r="AQ390" s="267"/>
      <c r="AR390" s="268"/>
      <c r="AS390" s="70"/>
      <c r="AY390" s="73"/>
    </row>
    <row r="391" spans="2:53" ht="18" customHeight="1" thickBot="1" x14ac:dyDescent="0.25">
      <c r="B391" s="36"/>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70"/>
      <c r="AY391" s="73"/>
    </row>
    <row r="392" spans="2:53" ht="16.5" thickBot="1" x14ac:dyDescent="0.3">
      <c r="B392" s="36"/>
      <c r="C392" s="252" t="str">
        <f>E390</f>
        <v>Competitor 12</v>
      </c>
      <c r="D392" s="253"/>
      <c r="E392" s="253"/>
      <c r="F392" s="253"/>
      <c r="G392" s="253" t="s">
        <v>16</v>
      </c>
      <c r="H392" s="253"/>
      <c r="I392" s="253"/>
      <c r="J392" s="253"/>
      <c r="K392" s="253"/>
      <c r="L392" s="254"/>
      <c r="M392" s="71"/>
      <c r="N392" s="252" t="str">
        <f>E390</f>
        <v>Competitor 12</v>
      </c>
      <c r="O392" s="253"/>
      <c r="P392" s="253"/>
      <c r="Q392" s="253"/>
      <c r="R392" s="253" t="s">
        <v>20</v>
      </c>
      <c r="S392" s="253"/>
      <c r="T392" s="253"/>
      <c r="U392" s="253"/>
      <c r="V392" s="253"/>
      <c r="W392" s="254"/>
      <c r="X392" s="71"/>
      <c r="Y392" s="252" t="str">
        <f>C392</f>
        <v>Competitor 12</v>
      </c>
      <c r="Z392" s="253"/>
      <c r="AA392" s="253"/>
      <c r="AB392" s="253"/>
      <c r="AC392" s="253" t="s">
        <v>21</v>
      </c>
      <c r="AD392" s="253"/>
      <c r="AE392" s="253"/>
      <c r="AF392" s="253"/>
      <c r="AG392" s="253"/>
      <c r="AH392" s="254"/>
      <c r="AI392" s="71"/>
      <c r="AJ392" s="71"/>
      <c r="AK392" s="256" t="str">
        <f>E390</f>
        <v>Competitor 12</v>
      </c>
      <c r="AL392" s="257"/>
      <c r="AM392" s="257"/>
      <c r="AN392" s="80"/>
      <c r="AO392" s="80"/>
      <c r="AP392" s="258" t="s">
        <v>79</v>
      </c>
      <c r="AQ392" s="259"/>
      <c r="AR392" s="260"/>
      <c r="AS392" s="70"/>
      <c r="AY392" s="73"/>
    </row>
    <row r="393" spans="2:53" x14ac:dyDescent="0.2">
      <c r="B393" s="36"/>
      <c r="C393" s="255"/>
      <c r="D393" s="251"/>
      <c r="E393" s="251"/>
      <c r="F393" s="251"/>
      <c r="G393" s="251" t="s">
        <v>80</v>
      </c>
      <c r="H393" s="251"/>
      <c r="I393" s="251" t="s">
        <v>81</v>
      </c>
      <c r="J393" s="251"/>
      <c r="K393" s="104"/>
      <c r="L393" s="8" t="s">
        <v>11</v>
      </c>
      <c r="M393" s="49"/>
      <c r="N393" s="255"/>
      <c r="O393" s="251"/>
      <c r="P393" s="251"/>
      <c r="Q393" s="251"/>
      <c r="R393" s="251" t="s">
        <v>80</v>
      </c>
      <c r="S393" s="251"/>
      <c r="T393" s="251" t="s">
        <v>81</v>
      </c>
      <c r="U393" s="251"/>
      <c r="V393" s="104"/>
      <c r="W393" s="8" t="s">
        <v>11</v>
      </c>
      <c r="X393" s="49"/>
      <c r="Y393" s="255"/>
      <c r="Z393" s="251"/>
      <c r="AA393" s="251"/>
      <c r="AB393" s="251"/>
      <c r="AC393" s="251" t="s">
        <v>80</v>
      </c>
      <c r="AD393" s="251"/>
      <c r="AE393" s="251" t="s">
        <v>81</v>
      </c>
      <c r="AF393" s="251"/>
      <c r="AG393" s="104"/>
      <c r="AH393" s="8" t="s">
        <v>11</v>
      </c>
      <c r="AI393" s="49"/>
      <c r="AJ393" s="49"/>
      <c r="AK393" s="261"/>
      <c r="AL393" s="262"/>
      <c r="AM393" s="262"/>
      <c r="AN393" s="262"/>
      <c r="AO393" s="262"/>
      <c r="AP393" s="262"/>
      <c r="AQ393" s="262"/>
      <c r="AR393" s="263"/>
      <c r="AS393" s="70"/>
      <c r="AY393" s="73"/>
    </row>
    <row r="394" spans="2:53" x14ac:dyDescent="0.2">
      <c r="B394" s="36"/>
      <c r="C394" s="36"/>
      <c r="D394" s="247" t="s">
        <v>82</v>
      </c>
      <c r="E394" s="248"/>
      <c r="F394" s="9" t="s">
        <v>83</v>
      </c>
      <c r="G394" s="104" t="s">
        <v>84</v>
      </c>
      <c r="H394" s="104" t="s">
        <v>26</v>
      </c>
      <c r="I394" s="104" t="s">
        <v>84</v>
      </c>
      <c r="J394" s="104" t="s">
        <v>26</v>
      </c>
      <c r="K394" s="10"/>
      <c r="L394" s="8" t="s">
        <v>26</v>
      </c>
      <c r="M394" s="49"/>
      <c r="N394" s="36"/>
      <c r="O394" s="247" t="s">
        <v>82</v>
      </c>
      <c r="P394" s="248"/>
      <c r="Q394" s="9" t="s">
        <v>83</v>
      </c>
      <c r="R394" s="104" t="s">
        <v>84</v>
      </c>
      <c r="S394" s="104" t="s">
        <v>26</v>
      </c>
      <c r="T394" s="104" t="s">
        <v>84</v>
      </c>
      <c r="U394" s="104" t="s">
        <v>26</v>
      </c>
      <c r="V394" s="10"/>
      <c r="W394" s="8" t="s">
        <v>26</v>
      </c>
      <c r="X394" s="49"/>
      <c r="Y394" s="36"/>
      <c r="Z394" s="247" t="s">
        <v>82</v>
      </c>
      <c r="AA394" s="248"/>
      <c r="AB394" s="9" t="s">
        <v>83</v>
      </c>
      <c r="AC394" s="104" t="s">
        <v>84</v>
      </c>
      <c r="AD394" s="104" t="s">
        <v>26</v>
      </c>
      <c r="AE394" s="104" t="s">
        <v>84</v>
      </c>
      <c r="AF394" s="104" t="s">
        <v>26</v>
      </c>
      <c r="AG394" s="10"/>
      <c r="AH394" s="8" t="s">
        <v>26</v>
      </c>
      <c r="AI394" s="49"/>
      <c r="AJ394" s="49"/>
      <c r="AK394" s="11"/>
      <c r="AL394" s="12" t="s">
        <v>16</v>
      </c>
      <c r="AM394" s="12" t="s">
        <v>20</v>
      </c>
      <c r="AN394" s="12" t="s">
        <v>21</v>
      </c>
      <c r="AO394" s="49"/>
      <c r="AP394" s="13"/>
      <c r="AQ394" s="179" t="s">
        <v>85</v>
      </c>
      <c r="AR394" s="180">
        <f>AL395+AM395+AN395-AN397</f>
        <v>0</v>
      </c>
      <c r="AS394" s="70"/>
      <c r="AU394" s="102"/>
      <c r="AV394" s="102"/>
      <c r="AW394" s="102"/>
      <c r="AX394" s="102"/>
      <c r="AY394" s="102"/>
      <c r="AZ394" s="102"/>
      <c r="BA394" s="102"/>
    </row>
    <row r="395" spans="2:53" x14ac:dyDescent="0.2">
      <c r="B395" s="36"/>
      <c r="C395" s="16">
        <v>1</v>
      </c>
      <c r="D395" s="17" t="s">
        <v>86</v>
      </c>
      <c r="E395" s="106"/>
      <c r="F395" s="18">
        <v>11</v>
      </c>
      <c r="G395" s="76"/>
      <c r="H395" s="19">
        <f>SUM(G395*F395)</f>
        <v>0</v>
      </c>
      <c r="I395" s="76"/>
      <c r="J395" s="19">
        <f>SUM(I395*F395)</f>
        <v>0</v>
      </c>
      <c r="K395" s="20"/>
      <c r="L395" s="21">
        <f>SUM(H395+J395)</f>
        <v>0</v>
      </c>
      <c r="M395" s="13"/>
      <c r="N395" s="16">
        <v>1</v>
      </c>
      <c r="O395" s="17" t="s">
        <v>86</v>
      </c>
      <c r="P395" s="106"/>
      <c r="Q395" s="18">
        <v>11</v>
      </c>
      <c r="R395" s="76"/>
      <c r="S395" s="19">
        <f>SUM(R395*Q395)</f>
        <v>0</v>
      </c>
      <c r="T395" s="76"/>
      <c r="U395" s="19">
        <f>SUM(T395*Q395)</f>
        <v>0</v>
      </c>
      <c r="V395" s="20"/>
      <c r="W395" s="21">
        <f>SUM(S395+U395)</f>
        <v>0</v>
      </c>
      <c r="X395" s="176"/>
      <c r="Y395" s="16">
        <v>1</v>
      </c>
      <c r="Z395" s="17" t="s">
        <v>86</v>
      </c>
      <c r="AA395" s="106"/>
      <c r="AB395" s="18">
        <v>11</v>
      </c>
      <c r="AC395" s="76"/>
      <c r="AD395" s="19">
        <f>SUM(AC395*AB395)</f>
        <v>0</v>
      </c>
      <c r="AE395" s="76"/>
      <c r="AF395" s="19">
        <f>SUM(AE395*AB395)</f>
        <v>0</v>
      </c>
      <c r="AG395" s="20"/>
      <c r="AH395" s="21">
        <f>SUM(AD395+AF395)</f>
        <v>0</v>
      </c>
      <c r="AI395" s="176"/>
      <c r="AJ395" s="13"/>
      <c r="AK395" s="25"/>
      <c r="AL395" s="179">
        <f>SUM(L421)</f>
        <v>0</v>
      </c>
      <c r="AM395" s="179">
        <f>SUM(W421)</f>
        <v>0</v>
      </c>
      <c r="AN395" s="179">
        <f>SUM(AH421)</f>
        <v>0</v>
      </c>
      <c r="AO395" s="23"/>
      <c r="AP395" s="13"/>
      <c r="AQ395" s="100"/>
      <c r="AR395" s="15"/>
      <c r="AS395" s="70"/>
      <c r="AY395" s="73"/>
    </row>
    <row r="396" spans="2:53" x14ac:dyDescent="0.2">
      <c r="B396" s="36"/>
      <c r="C396" s="27">
        <v>2</v>
      </c>
      <c r="D396" s="77" t="s">
        <v>87</v>
      </c>
      <c r="E396" s="28"/>
      <c r="F396" s="29">
        <v>7</v>
      </c>
      <c r="G396" s="76"/>
      <c r="H396" s="26">
        <f>SUM(G396*F396)</f>
        <v>0</v>
      </c>
      <c r="I396" s="76"/>
      <c r="J396" s="30">
        <f>SUM(I396*F396)</f>
        <v>0</v>
      </c>
      <c r="K396" s="31"/>
      <c r="L396" s="32">
        <f>SUM(H396+J396)</f>
        <v>0</v>
      </c>
      <c r="M396" s="13"/>
      <c r="N396" s="27">
        <v>2</v>
      </c>
      <c r="O396" s="77" t="s">
        <v>87</v>
      </c>
      <c r="P396" s="28"/>
      <c r="Q396" s="29">
        <v>7</v>
      </c>
      <c r="R396" s="76"/>
      <c r="S396" s="26">
        <f>SUM(R396*Q396)</f>
        <v>0</v>
      </c>
      <c r="T396" s="76"/>
      <c r="U396" s="30">
        <f>SUM(T396*Q396)</f>
        <v>0</v>
      </c>
      <c r="V396" s="31"/>
      <c r="W396" s="32">
        <f>SUM(S396+U396)</f>
        <v>0</v>
      </c>
      <c r="X396" s="23"/>
      <c r="Y396" s="27">
        <v>2</v>
      </c>
      <c r="Z396" s="77" t="s">
        <v>87</v>
      </c>
      <c r="AA396" s="28"/>
      <c r="AB396" s="29">
        <v>7</v>
      </c>
      <c r="AC396" s="76"/>
      <c r="AD396" s="26">
        <f>SUM(AC396*AB396)</f>
        <v>0</v>
      </c>
      <c r="AE396" s="76"/>
      <c r="AF396" s="30">
        <f>SUM(AE396*AB396)</f>
        <v>0</v>
      </c>
      <c r="AG396" s="31"/>
      <c r="AH396" s="32">
        <f>SUM(AD396+AF396)</f>
        <v>0</v>
      </c>
      <c r="AI396" s="23"/>
      <c r="AJ396" s="13"/>
      <c r="AK396" s="36"/>
      <c r="AL396" s="23"/>
      <c r="AM396" s="23"/>
      <c r="AN396" s="23"/>
      <c r="AO396" s="23"/>
      <c r="AP396" s="13"/>
      <c r="AQ396" s="14"/>
      <c r="AR396" s="15"/>
      <c r="AS396" s="70"/>
      <c r="AY396" s="73"/>
    </row>
    <row r="397" spans="2:53" x14ac:dyDescent="0.2">
      <c r="B397" s="36"/>
      <c r="C397" s="25">
        <v>3</v>
      </c>
      <c r="D397" s="17" t="s">
        <v>88</v>
      </c>
      <c r="E397" s="28"/>
      <c r="F397" s="29">
        <v>7</v>
      </c>
      <c r="G397" s="76"/>
      <c r="H397" s="26">
        <f>SUM(G397*F397)</f>
        <v>0</v>
      </c>
      <c r="I397" s="76"/>
      <c r="J397" s="26">
        <f>SUM(I397*F397)</f>
        <v>0</v>
      </c>
      <c r="K397" s="34"/>
      <c r="L397" s="35">
        <f>SUM(H397+J397)</f>
        <v>0</v>
      </c>
      <c r="M397" s="13"/>
      <c r="N397" s="25">
        <v>3</v>
      </c>
      <c r="O397" s="17" t="s">
        <v>88</v>
      </c>
      <c r="P397" s="28"/>
      <c r="Q397" s="29">
        <v>7</v>
      </c>
      <c r="R397" s="76"/>
      <c r="S397" s="26">
        <f>SUM(R397*Q397)</f>
        <v>0</v>
      </c>
      <c r="T397" s="76"/>
      <c r="U397" s="26">
        <f>SUM(T397*Q397)</f>
        <v>0</v>
      </c>
      <c r="V397" s="34"/>
      <c r="W397" s="35">
        <f>SUM(S397+U397)</f>
        <v>0</v>
      </c>
      <c r="X397" s="23"/>
      <c r="Y397" s="25">
        <v>3</v>
      </c>
      <c r="Z397" s="17" t="s">
        <v>88</v>
      </c>
      <c r="AA397" s="28"/>
      <c r="AB397" s="29">
        <v>7</v>
      </c>
      <c r="AC397" s="76"/>
      <c r="AD397" s="26">
        <f>SUM(AC397*AB397)</f>
        <v>0</v>
      </c>
      <c r="AE397" s="76"/>
      <c r="AF397" s="26">
        <f>SUM(AE397*AB397)</f>
        <v>0</v>
      </c>
      <c r="AG397" s="34"/>
      <c r="AH397" s="35">
        <f>SUM(AD397+AF397)</f>
        <v>0</v>
      </c>
      <c r="AI397" s="23"/>
      <c r="AJ397" s="13"/>
      <c r="AK397" s="16" t="s">
        <v>89</v>
      </c>
      <c r="AL397" s="178">
        <f>MAX(AL395:AN395)</f>
        <v>0</v>
      </c>
      <c r="AM397" s="34" t="s">
        <v>90</v>
      </c>
      <c r="AN397" s="179">
        <f>MIN(AL395:AN395)</f>
        <v>0</v>
      </c>
      <c r="AO397" s="23"/>
      <c r="AP397" s="13"/>
      <c r="AQ397" s="14"/>
      <c r="AR397" s="15"/>
      <c r="AS397" s="70"/>
      <c r="AY397" s="73"/>
    </row>
    <row r="398" spans="2:53" x14ac:dyDescent="0.2">
      <c r="B398" s="36"/>
      <c r="C398" s="27">
        <v>4</v>
      </c>
      <c r="D398" s="77" t="s">
        <v>91</v>
      </c>
      <c r="E398" s="28"/>
      <c r="F398" s="29">
        <v>7</v>
      </c>
      <c r="G398" s="76"/>
      <c r="H398" s="26">
        <f t="shared" ref="H398:H403" si="99">SUM(G398*F398)</f>
        <v>0</v>
      </c>
      <c r="I398" s="76"/>
      <c r="J398" s="26">
        <f t="shared" ref="J398:J403" si="100">SUM(I398*F398)</f>
        <v>0</v>
      </c>
      <c r="K398" s="37"/>
      <c r="L398" s="35">
        <f t="shared" ref="L398:L403" si="101">SUM(H398+J398)</f>
        <v>0</v>
      </c>
      <c r="M398" s="13"/>
      <c r="N398" s="27">
        <v>4</v>
      </c>
      <c r="O398" s="77" t="s">
        <v>91</v>
      </c>
      <c r="P398" s="28"/>
      <c r="Q398" s="29">
        <v>7</v>
      </c>
      <c r="R398" s="76"/>
      <c r="S398" s="26">
        <f t="shared" ref="S398:S403" si="102">SUM(R398*Q398)</f>
        <v>0</v>
      </c>
      <c r="T398" s="76"/>
      <c r="U398" s="26">
        <f t="shared" ref="U398:U403" si="103">SUM(T398*Q398)</f>
        <v>0</v>
      </c>
      <c r="V398" s="37"/>
      <c r="W398" s="35">
        <f t="shared" ref="W398:W403" si="104">SUM(S398+U398)</f>
        <v>0</v>
      </c>
      <c r="X398" s="23"/>
      <c r="Y398" s="27">
        <v>4</v>
      </c>
      <c r="Z398" s="77" t="s">
        <v>91</v>
      </c>
      <c r="AA398" s="28"/>
      <c r="AB398" s="29">
        <v>7</v>
      </c>
      <c r="AC398" s="76"/>
      <c r="AD398" s="26">
        <f t="shared" ref="AD398:AD403" si="105">SUM(AC398*AB398)</f>
        <v>0</v>
      </c>
      <c r="AE398" s="76"/>
      <c r="AF398" s="26">
        <f t="shared" ref="AF398:AF403" si="106">SUM(AE398*AB398)</f>
        <v>0</v>
      </c>
      <c r="AG398" s="37"/>
      <c r="AH398" s="35">
        <f t="shared" ref="AH398:AH403" si="107">SUM(AD398+AF398)</f>
        <v>0</v>
      </c>
      <c r="AI398" s="23"/>
      <c r="AJ398" s="13"/>
      <c r="AK398" s="177"/>
      <c r="AL398" s="100"/>
      <c r="AM398" s="13"/>
      <c r="AN398" s="13"/>
      <c r="AO398" s="13"/>
      <c r="AP398" s="13"/>
      <c r="AQ398" s="14"/>
      <c r="AR398" s="15"/>
      <c r="AS398" s="70"/>
      <c r="AY398" s="73"/>
    </row>
    <row r="399" spans="2:53" x14ac:dyDescent="0.2">
      <c r="B399" s="36"/>
      <c r="C399" s="27">
        <v>5</v>
      </c>
      <c r="D399" s="77" t="s">
        <v>93</v>
      </c>
      <c r="E399" s="28"/>
      <c r="F399" s="29">
        <v>7</v>
      </c>
      <c r="G399" s="76"/>
      <c r="H399" s="26">
        <f t="shared" si="99"/>
        <v>0</v>
      </c>
      <c r="I399" s="76"/>
      <c r="J399" s="26">
        <f t="shared" si="100"/>
        <v>0</v>
      </c>
      <c r="K399" s="37"/>
      <c r="L399" s="35">
        <f t="shared" si="101"/>
        <v>0</v>
      </c>
      <c r="M399" s="13"/>
      <c r="N399" s="27">
        <v>5</v>
      </c>
      <c r="O399" s="77" t="s">
        <v>93</v>
      </c>
      <c r="P399" s="28"/>
      <c r="Q399" s="29">
        <v>7</v>
      </c>
      <c r="R399" s="76"/>
      <c r="S399" s="26">
        <f t="shared" si="102"/>
        <v>0</v>
      </c>
      <c r="T399" s="76"/>
      <c r="U399" s="26">
        <f t="shared" si="103"/>
        <v>0</v>
      </c>
      <c r="V399" s="37"/>
      <c r="W399" s="35">
        <f t="shared" si="104"/>
        <v>0</v>
      </c>
      <c r="X399" s="23"/>
      <c r="Y399" s="27">
        <v>5</v>
      </c>
      <c r="Z399" s="77" t="s">
        <v>93</v>
      </c>
      <c r="AA399" s="28"/>
      <c r="AB399" s="29">
        <v>7</v>
      </c>
      <c r="AC399" s="76"/>
      <c r="AD399" s="26">
        <f t="shared" si="105"/>
        <v>0</v>
      </c>
      <c r="AE399" s="76"/>
      <c r="AF399" s="26">
        <f t="shared" si="106"/>
        <v>0</v>
      </c>
      <c r="AG399" s="37"/>
      <c r="AH399" s="35">
        <f t="shared" si="107"/>
        <v>0</v>
      </c>
      <c r="AI399" s="23"/>
      <c r="AJ399" s="13"/>
      <c r="AK399" s="177"/>
      <c r="AL399" s="100"/>
      <c r="AM399" s="13"/>
      <c r="AN399" s="13"/>
      <c r="AO399" s="13"/>
      <c r="AP399" s="13"/>
      <c r="AQ399" s="14"/>
      <c r="AR399" s="15"/>
      <c r="AS399" s="70"/>
      <c r="AY399" s="73"/>
    </row>
    <row r="400" spans="2:53" x14ac:dyDescent="0.2">
      <c r="B400" s="36"/>
      <c r="C400" s="27">
        <v>6</v>
      </c>
      <c r="D400" s="17" t="s">
        <v>94</v>
      </c>
      <c r="E400" s="28"/>
      <c r="F400" s="29">
        <v>7</v>
      </c>
      <c r="G400" s="76"/>
      <c r="H400" s="26">
        <f t="shared" si="99"/>
        <v>0</v>
      </c>
      <c r="I400" s="76"/>
      <c r="J400" s="26">
        <f t="shared" si="100"/>
        <v>0</v>
      </c>
      <c r="K400" s="37"/>
      <c r="L400" s="35">
        <f t="shared" si="101"/>
        <v>0</v>
      </c>
      <c r="M400" s="13"/>
      <c r="N400" s="27">
        <v>6</v>
      </c>
      <c r="O400" s="17" t="s">
        <v>94</v>
      </c>
      <c r="P400" s="28"/>
      <c r="Q400" s="29">
        <v>7</v>
      </c>
      <c r="R400" s="76"/>
      <c r="S400" s="26">
        <f t="shared" si="102"/>
        <v>0</v>
      </c>
      <c r="T400" s="76"/>
      <c r="U400" s="26">
        <f t="shared" si="103"/>
        <v>0</v>
      </c>
      <c r="V400" s="37"/>
      <c r="W400" s="35">
        <f t="shared" si="104"/>
        <v>0</v>
      </c>
      <c r="X400" s="23"/>
      <c r="Y400" s="27">
        <v>6</v>
      </c>
      <c r="Z400" s="17" t="s">
        <v>94</v>
      </c>
      <c r="AA400" s="28"/>
      <c r="AB400" s="29">
        <v>7</v>
      </c>
      <c r="AC400" s="76"/>
      <c r="AD400" s="26">
        <f t="shared" si="105"/>
        <v>0</v>
      </c>
      <c r="AE400" s="76"/>
      <c r="AF400" s="26">
        <f t="shared" si="106"/>
        <v>0</v>
      </c>
      <c r="AG400" s="37"/>
      <c r="AH400" s="35">
        <f t="shared" si="107"/>
        <v>0</v>
      </c>
      <c r="AI400" s="23"/>
      <c r="AJ400" s="13"/>
      <c r="AK400" s="36"/>
      <c r="AL400" s="13"/>
      <c r="AM400" s="13"/>
      <c r="AN400" s="13"/>
      <c r="AO400" s="13"/>
      <c r="AP400" s="13"/>
      <c r="AQ400" s="14"/>
      <c r="AR400" s="15"/>
      <c r="AS400" s="70"/>
      <c r="AY400" s="73"/>
    </row>
    <row r="401" spans="2:51" ht="13.5" thickBot="1" x14ac:dyDescent="0.25">
      <c r="B401" s="36"/>
      <c r="C401" s="27">
        <v>7</v>
      </c>
      <c r="D401" s="77" t="s">
        <v>95</v>
      </c>
      <c r="E401" s="28"/>
      <c r="F401" s="29">
        <v>7</v>
      </c>
      <c r="G401" s="76"/>
      <c r="H401" s="26">
        <f t="shared" si="99"/>
        <v>0</v>
      </c>
      <c r="I401" s="76"/>
      <c r="J401" s="26">
        <f t="shared" si="100"/>
        <v>0</v>
      </c>
      <c r="K401" s="37"/>
      <c r="L401" s="35">
        <f t="shared" si="101"/>
        <v>0</v>
      </c>
      <c r="M401" s="13"/>
      <c r="N401" s="27">
        <v>7</v>
      </c>
      <c r="O401" s="77" t="s">
        <v>95</v>
      </c>
      <c r="P401" s="28"/>
      <c r="Q401" s="29">
        <v>7</v>
      </c>
      <c r="R401" s="76"/>
      <c r="S401" s="26">
        <f t="shared" si="102"/>
        <v>0</v>
      </c>
      <c r="T401" s="76"/>
      <c r="U401" s="26">
        <f t="shared" si="103"/>
        <v>0</v>
      </c>
      <c r="V401" s="37"/>
      <c r="W401" s="35">
        <f t="shared" si="104"/>
        <v>0</v>
      </c>
      <c r="X401" s="23"/>
      <c r="Y401" s="27">
        <v>7</v>
      </c>
      <c r="Z401" s="77" t="s">
        <v>95</v>
      </c>
      <c r="AA401" s="28"/>
      <c r="AB401" s="29">
        <v>7</v>
      </c>
      <c r="AC401" s="76"/>
      <c r="AD401" s="26">
        <f t="shared" si="105"/>
        <v>0</v>
      </c>
      <c r="AE401" s="76"/>
      <c r="AF401" s="26">
        <f t="shared" si="106"/>
        <v>0</v>
      </c>
      <c r="AG401" s="37"/>
      <c r="AH401" s="35">
        <f t="shared" si="107"/>
        <v>0</v>
      </c>
      <c r="AI401" s="23"/>
      <c r="AJ401" s="13"/>
      <c r="AK401" s="38"/>
      <c r="AL401" s="39"/>
      <c r="AM401" s="39"/>
      <c r="AN401" s="39"/>
      <c r="AO401" s="39"/>
      <c r="AP401" s="39"/>
      <c r="AQ401" s="40"/>
      <c r="AR401" s="41"/>
      <c r="AS401" s="70"/>
      <c r="AY401" s="73"/>
    </row>
    <row r="402" spans="2:51" x14ac:dyDescent="0.2">
      <c r="B402" s="36"/>
      <c r="C402" s="27">
        <v>8</v>
      </c>
      <c r="D402" s="77" t="s">
        <v>96</v>
      </c>
      <c r="E402" s="28"/>
      <c r="F402" s="29">
        <v>7</v>
      </c>
      <c r="G402" s="76"/>
      <c r="H402" s="26">
        <f t="shared" si="99"/>
        <v>0</v>
      </c>
      <c r="I402" s="76"/>
      <c r="J402" s="26">
        <f t="shared" si="100"/>
        <v>0</v>
      </c>
      <c r="K402" s="37"/>
      <c r="L402" s="35">
        <f t="shared" si="101"/>
        <v>0</v>
      </c>
      <c r="M402" s="13"/>
      <c r="N402" s="27">
        <v>8</v>
      </c>
      <c r="O402" s="77" t="s">
        <v>96</v>
      </c>
      <c r="P402" s="28"/>
      <c r="Q402" s="29">
        <v>7</v>
      </c>
      <c r="R402" s="76"/>
      <c r="S402" s="26">
        <f t="shared" si="102"/>
        <v>0</v>
      </c>
      <c r="T402" s="76"/>
      <c r="U402" s="26">
        <f t="shared" si="103"/>
        <v>0</v>
      </c>
      <c r="V402" s="37"/>
      <c r="W402" s="35">
        <f t="shared" si="104"/>
        <v>0</v>
      </c>
      <c r="X402" s="23"/>
      <c r="Y402" s="27">
        <v>8</v>
      </c>
      <c r="Z402" s="77" t="s">
        <v>96</v>
      </c>
      <c r="AA402" s="28"/>
      <c r="AB402" s="29">
        <v>7</v>
      </c>
      <c r="AC402" s="76"/>
      <c r="AD402" s="26">
        <f t="shared" si="105"/>
        <v>0</v>
      </c>
      <c r="AE402" s="76"/>
      <c r="AF402" s="26">
        <f t="shared" si="106"/>
        <v>0</v>
      </c>
      <c r="AG402" s="37"/>
      <c r="AH402" s="35">
        <f t="shared" si="107"/>
        <v>0</v>
      </c>
      <c r="AI402" s="23"/>
      <c r="AJ402" s="13"/>
      <c r="AK402" s="13"/>
      <c r="AL402" s="13"/>
      <c r="AM402" s="13"/>
      <c r="AN402" s="13"/>
      <c r="AO402" s="13"/>
      <c r="AP402" s="13"/>
      <c r="AQ402" s="13"/>
      <c r="AR402" s="13"/>
      <c r="AS402" s="70"/>
      <c r="AY402" s="73"/>
    </row>
    <row r="403" spans="2:51" x14ac:dyDescent="0.2">
      <c r="B403" s="36"/>
      <c r="C403" s="27">
        <v>9</v>
      </c>
      <c r="D403" s="17" t="s">
        <v>97</v>
      </c>
      <c r="E403" s="28"/>
      <c r="F403" s="29">
        <v>7</v>
      </c>
      <c r="G403" s="76"/>
      <c r="H403" s="26">
        <f t="shared" si="99"/>
        <v>0</v>
      </c>
      <c r="I403" s="76"/>
      <c r="J403" s="26">
        <f t="shared" si="100"/>
        <v>0</v>
      </c>
      <c r="K403" s="31"/>
      <c r="L403" s="35">
        <f t="shared" si="101"/>
        <v>0</v>
      </c>
      <c r="M403" s="13"/>
      <c r="N403" s="27">
        <v>9</v>
      </c>
      <c r="O403" s="17" t="s">
        <v>97</v>
      </c>
      <c r="P403" s="28"/>
      <c r="Q403" s="29">
        <v>7</v>
      </c>
      <c r="R403" s="76"/>
      <c r="S403" s="26">
        <f t="shared" si="102"/>
        <v>0</v>
      </c>
      <c r="T403" s="76"/>
      <c r="U403" s="26">
        <f t="shared" si="103"/>
        <v>0</v>
      </c>
      <c r="V403" s="31"/>
      <c r="W403" s="35">
        <f t="shared" si="104"/>
        <v>0</v>
      </c>
      <c r="X403" s="23"/>
      <c r="Y403" s="27">
        <v>9</v>
      </c>
      <c r="Z403" s="17" t="s">
        <v>97</v>
      </c>
      <c r="AA403" s="28"/>
      <c r="AB403" s="29">
        <v>7</v>
      </c>
      <c r="AC403" s="76"/>
      <c r="AD403" s="26">
        <f t="shared" si="105"/>
        <v>0</v>
      </c>
      <c r="AE403" s="76"/>
      <c r="AF403" s="26">
        <f t="shared" si="106"/>
        <v>0</v>
      </c>
      <c r="AG403" s="31"/>
      <c r="AH403" s="35">
        <f t="shared" si="107"/>
        <v>0</v>
      </c>
      <c r="AI403" s="23"/>
      <c r="AJ403" s="13"/>
      <c r="AK403" s="13"/>
      <c r="AL403" s="13"/>
      <c r="AM403" s="13"/>
      <c r="AN403" s="13"/>
      <c r="AO403" s="13"/>
      <c r="AP403" s="13"/>
      <c r="AQ403" s="13"/>
      <c r="AR403" s="13"/>
      <c r="AS403" s="70"/>
      <c r="AY403" s="73"/>
    </row>
    <row r="404" spans="2:51" x14ac:dyDescent="0.2">
      <c r="B404" s="36"/>
      <c r="C404" s="25">
        <v>10</v>
      </c>
      <c r="D404" s="33" t="s">
        <v>98</v>
      </c>
      <c r="E404" s="20"/>
      <c r="F404" s="29">
        <v>11</v>
      </c>
      <c r="G404" s="76"/>
      <c r="H404" s="26">
        <f>SUM(G404*F404)</f>
        <v>0</v>
      </c>
      <c r="I404" s="76"/>
      <c r="J404" s="26">
        <f>SUM(I404*F404)</f>
        <v>0</v>
      </c>
      <c r="K404" s="10"/>
      <c r="L404" s="35">
        <f>SUM(H404+J404)</f>
        <v>0</v>
      </c>
      <c r="M404" s="13"/>
      <c r="N404" s="25">
        <v>10</v>
      </c>
      <c r="O404" s="33" t="s">
        <v>98</v>
      </c>
      <c r="P404" s="20"/>
      <c r="Q404" s="29">
        <v>11</v>
      </c>
      <c r="R404" s="76"/>
      <c r="S404" s="26">
        <f>SUM(R404*Q404)</f>
        <v>0</v>
      </c>
      <c r="T404" s="76"/>
      <c r="U404" s="26">
        <f>SUM(T404*Q404)</f>
        <v>0</v>
      </c>
      <c r="V404" s="10"/>
      <c r="W404" s="35">
        <f>SUM(S404+U404)</f>
        <v>0</v>
      </c>
      <c r="X404" s="23"/>
      <c r="Y404" s="25">
        <v>10</v>
      </c>
      <c r="Z404" s="33" t="s">
        <v>98</v>
      </c>
      <c r="AA404" s="20"/>
      <c r="AB404" s="29">
        <v>11</v>
      </c>
      <c r="AC404" s="76"/>
      <c r="AD404" s="26">
        <f>SUM(AC404*AB404)</f>
        <v>0</v>
      </c>
      <c r="AE404" s="76"/>
      <c r="AF404" s="26">
        <f>SUM(AE404*AB404)</f>
        <v>0</v>
      </c>
      <c r="AG404" s="10"/>
      <c r="AH404" s="35">
        <f>SUM(AD404+AF404)</f>
        <v>0</v>
      </c>
      <c r="AI404" s="23"/>
      <c r="AJ404" s="13"/>
      <c r="AK404" s="13"/>
      <c r="AL404" s="13"/>
      <c r="AM404" s="13"/>
      <c r="AN404" s="13"/>
      <c r="AO404" s="13"/>
      <c r="AP404" s="13"/>
      <c r="AQ404" s="13"/>
      <c r="AR404" s="13"/>
      <c r="AS404" s="70"/>
      <c r="AY404" s="73"/>
    </row>
    <row r="405" spans="2:51" x14ac:dyDescent="0.2">
      <c r="B405" s="36"/>
      <c r="C405" s="36"/>
      <c r="D405" s="13"/>
      <c r="E405" s="22"/>
      <c r="F405" s="13"/>
      <c r="G405" s="23"/>
      <c r="H405" s="13"/>
      <c r="I405" s="23"/>
      <c r="J405" s="13"/>
      <c r="K405" s="23"/>
      <c r="L405" s="24"/>
      <c r="M405" s="13"/>
      <c r="N405" s="36"/>
      <c r="O405" s="13"/>
      <c r="P405" s="22"/>
      <c r="Q405" s="13"/>
      <c r="R405" s="23"/>
      <c r="S405" s="13"/>
      <c r="T405" s="23"/>
      <c r="U405" s="13"/>
      <c r="V405" s="23"/>
      <c r="W405" s="24"/>
      <c r="X405" s="23"/>
      <c r="Y405" s="36"/>
      <c r="Z405" s="13"/>
      <c r="AA405" s="22"/>
      <c r="AB405" s="13"/>
      <c r="AC405" s="23"/>
      <c r="AD405" s="13"/>
      <c r="AE405" s="23"/>
      <c r="AF405" s="13"/>
      <c r="AG405" s="23"/>
      <c r="AH405" s="24"/>
      <c r="AI405" s="23"/>
      <c r="AJ405" s="13"/>
      <c r="AK405" s="13"/>
      <c r="AL405" s="13"/>
      <c r="AM405" s="13"/>
      <c r="AN405" s="13"/>
      <c r="AO405" s="13"/>
      <c r="AP405" s="13"/>
      <c r="AQ405" s="13"/>
      <c r="AR405" s="13"/>
      <c r="AS405" s="70"/>
      <c r="AY405" s="73"/>
    </row>
    <row r="406" spans="2:51" x14ac:dyDescent="0.2">
      <c r="B406" s="36"/>
      <c r="C406" s="25">
        <v>11</v>
      </c>
      <c r="D406" s="249" t="s">
        <v>99</v>
      </c>
      <c r="E406" s="250"/>
      <c r="F406" s="42"/>
      <c r="G406" s="43"/>
      <c r="H406" s="43"/>
      <c r="I406" s="43"/>
      <c r="J406" s="43"/>
      <c r="K406" s="13"/>
      <c r="L406" s="44"/>
      <c r="M406" s="13"/>
      <c r="N406" s="25">
        <v>11</v>
      </c>
      <c r="O406" s="249" t="s">
        <v>99</v>
      </c>
      <c r="P406" s="250"/>
      <c r="Q406" s="42"/>
      <c r="R406" s="43"/>
      <c r="S406" s="43"/>
      <c r="T406" s="43"/>
      <c r="U406" s="43"/>
      <c r="V406" s="13"/>
      <c r="W406" s="44"/>
      <c r="X406" s="23"/>
      <c r="Y406" s="25">
        <v>11</v>
      </c>
      <c r="Z406" s="249" t="s">
        <v>99</v>
      </c>
      <c r="AA406" s="250"/>
      <c r="AB406" s="42"/>
      <c r="AC406" s="43"/>
      <c r="AD406" s="43"/>
      <c r="AE406" s="43"/>
      <c r="AF406" s="43"/>
      <c r="AG406" s="13"/>
      <c r="AH406" s="44"/>
      <c r="AI406" s="23"/>
      <c r="AJ406" s="13"/>
      <c r="AK406" s="13"/>
      <c r="AL406" s="13"/>
      <c r="AM406" s="13"/>
      <c r="AN406" s="13"/>
      <c r="AO406" s="13"/>
      <c r="AP406" s="13"/>
      <c r="AQ406" s="13"/>
      <c r="AR406" s="13"/>
      <c r="AS406" s="70"/>
      <c r="AY406" s="73"/>
    </row>
    <row r="407" spans="2:51" x14ac:dyDescent="0.2">
      <c r="B407" s="36"/>
      <c r="C407" s="25"/>
      <c r="D407" s="17" t="s">
        <v>100</v>
      </c>
      <c r="E407" s="20"/>
      <c r="F407" s="46">
        <v>6</v>
      </c>
      <c r="G407" s="76"/>
      <c r="H407" s="47">
        <f>SUM(G407*F407)</f>
        <v>0</v>
      </c>
      <c r="I407" s="76"/>
      <c r="J407" s="48">
        <f>SUM(I407*F407)</f>
        <v>0</v>
      </c>
      <c r="K407" s="34"/>
      <c r="L407" s="44">
        <f>SUM(H407+J407)</f>
        <v>0</v>
      </c>
      <c r="M407" s="13"/>
      <c r="N407" s="25"/>
      <c r="O407" s="17" t="s">
        <v>100</v>
      </c>
      <c r="P407" s="20"/>
      <c r="Q407" s="46">
        <v>6</v>
      </c>
      <c r="R407" s="76"/>
      <c r="S407" s="47">
        <f>SUM(R407*Q407)</f>
        <v>0</v>
      </c>
      <c r="T407" s="76"/>
      <c r="U407" s="48">
        <f>SUM(T407*Q407)</f>
        <v>0</v>
      </c>
      <c r="V407" s="34"/>
      <c r="W407" s="44">
        <f>SUM(S407+U407)</f>
        <v>0</v>
      </c>
      <c r="X407" s="23"/>
      <c r="Y407" s="25"/>
      <c r="Z407" s="17" t="s">
        <v>100</v>
      </c>
      <c r="AA407" s="20"/>
      <c r="AB407" s="46">
        <v>6</v>
      </c>
      <c r="AC407" s="76"/>
      <c r="AD407" s="47">
        <f>SUM(AC407*AB407)</f>
        <v>0</v>
      </c>
      <c r="AE407" s="76"/>
      <c r="AF407" s="48">
        <f>SUM(AE407*AB407)</f>
        <v>0</v>
      </c>
      <c r="AG407" s="34"/>
      <c r="AH407" s="44">
        <f>SUM(AD407+AF407)</f>
        <v>0</v>
      </c>
      <c r="AI407" s="23"/>
      <c r="AJ407" s="13"/>
      <c r="AK407" s="13"/>
      <c r="AL407" s="13"/>
      <c r="AM407" s="13"/>
      <c r="AN407" s="13"/>
      <c r="AO407" s="13"/>
      <c r="AP407" s="13"/>
      <c r="AQ407" s="13"/>
      <c r="AR407" s="13"/>
      <c r="AS407" s="70"/>
      <c r="AY407" s="73"/>
    </row>
    <row r="408" spans="2:51" x14ac:dyDescent="0.2">
      <c r="B408" s="36"/>
      <c r="C408" s="25"/>
      <c r="D408" s="17" t="s">
        <v>101</v>
      </c>
      <c r="E408" s="45"/>
      <c r="F408" s="46">
        <v>4</v>
      </c>
      <c r="G408" s="76"/>
      <c r="H408" s="47">
        <f>SUM(G408*F408)</f>
        <v>0</v>
      </c>
      <c r="I408" s="76"/>
      <c r="J408" s="48">
        <f>SUM(I408*F408)</f>
        <v>0</v>
      </c>
      <c r="K408" s="34"/>
      <c r="L408" s="44">
        <f>SUM(H408+J408)</f>
        <v>0</v>
      </c>
      <c r="M408" s="13"/>
      <c r="N408" s="25"/>
      <c r="O408" s="17" t="s">
        <v>101</v>
      </c>
      <c r="P408" s="45"/>
      <c r="Q408" s="46">
        <v>4</v>
      </c>
      <c r="R408" s="76"/>
      <c r="S408" s="47">
        <f>SUM(R408*Q408)</f>
        <v>0</v>
      </c>
      <c r="T408" s="76"/>
      <c r="U408" s="48">
        <f>SUM(T408*Q408)</f>
        <v>0</v>
      </c>
      <c r="V408" s="34"/>
      <c r="W408" s="44">
        <f>SUM(S408+U408)</f>
        <v>0</v>
      </c>
      <c r="X408" s="23"/>
      <c r="Y408" s="25"/>
      <c r="Z408" s="17" t="s">
        <v>101</v>
      </c>
      <c r="AA408" s="45"/>
      <c r="AB408" s="46">
        <v>4</v>
      </c>
      <c r="AC408" s="76"/>
      <c r="AD408" s="47">
        <f>SUM(AC408*AB408)</f>
        <v>0</v>
      </c>
      <c r="AE408" s="76"/>
      <c r="AF408" s="48">
        <f>SUM(AE408*AB408)</f>
        <v>0</v>
      </c>
      <c r="AG408" s="34"/>
      <c r="AH408" s="44">
        <f>SUM(AD408+AF408)</f>
        <v>0</v>
      </c>
      <c r="AI408" s="23"/>
      <c r="AJ408" s="13"/>
      <c r="AK408" s="13"/>
      <c r="AL408" s="13"/>
      <c r="AM408" s="13"/>
      <c r="AN408" s="13"/>
      <c r="AO408" s="13"/>
      <c r="AP408" s="13"/>
      <c r="AQ408" s="13"/>
      <c r="AR408" s="13"/>
      <c r="AS408" s="70"/>
      <c r="AY408" s="73"/>
    </row>
    <row r="409" spans="2:51" x14ac:dyDescent="0.2">
      <c r="B409" s="36"/>
      <c r="C409" s="25"/>
      <c r="D409" s="17" t="s">
        <v>102</v>
      </c>
      <c r="E409" s="20"/>
      <c r="F409" s="29">
        <v>2</v>
      </c>
      <c r="G409" s="76"/>
      <c r="H409" s="26">
        <f>SUM(G409*F409)</f>
        <v>0</v>
      </c>
      <c r="I409" s="76"/>
      <c r="J409" s="26">
        <f>SUM(I409*F409)</f>
        <v>0</v>
      </c>
      <c r="K409" s="37"/>
      <c r="L409" s="35">
        <f>SUM(H409+J409)</f>
        <v>0</v>
      </c>
      <c r="M409" s="13"/>
      <c r="N409" s="25"/>
      <c r="O409" s="17" t="s">
        <v>102</v>
      </c>
      <c r="P409" s="20"/>
      <c r="Q409" s="29">
        <v>2</v>
      </c>
      <c r="R409" s="76"/>
      <c r="S409" s="26">
        <f>SUM(R409*Q409)</f>
        <v>0</v>
      </c>
      <c r="T409" s="76"/>
      <c r="U409" s="26">
        <f>SUM(T409*Q409)</f>
        <v>0</v>
      </c>
      <c r="V409" s="37"/>
      <c r="W409" s="35">
        <f>SUM(S409+U409)</f>
        <v>0</v>
      </c>
      <c r="X409" s="23"/>
      <c r="Y409" s="25"/>
      <c r="Z409" s="17" t="s">
        <v>102</v>
      </c>
      <c r="AA409" s="20"/>
      <c r="AB409" s="29">
        <v>2</v>
      </c>
      <c r="AC409" s="76"/>
      <c r="AD409" s="26">
        <f>SUM(AC409*AB409)</f>
        <v>0</v>
      </c>
      <c r="AE409" s="76"/>
      <c r="AF409" s="26">
        <f>SUM(AE409*AB409)</f>
        <v>0</v>
      </c>
      <c r="AG409" s="37"/>
      <c r="AH409" s="35">
        <f>SUM(AD409+AF409)</f>
        <v>0</v>
      </c>
      <c r="AI409" s="23"/>
      <c r="AJ409" s="13"/>
      <c r="AK409" s="13"/>
      <c r="AL409" s="13"/>
      <c r="AM409" s="13"/>
      <c r="AN409" s="13"/>
      <c r="AO409" s="13"/>
      <c r="AP409" s="13"/>
      <c r="AQ409" s="13"/>
      <c r="AR409" s="13"/>
      <c r="AS409" s="70"/>
      <c r="AY409" s="73"/>
    </row>
    <row r="410" spans="2:51" x14ac:dyDescent="0.2">
      <c r="B410" s="36"/>
      <c r="C410" s="25"/>
      <c r="D410" s="17" t="s">
        <v>103</v>
      </c>
      <c r="E410" s="78"/>
      <c r="F410" s="29">
        <v>6</v>
      </c>
      <c r="G410" s="76"/>
      <c r="H410" s="26">
        <f>SUM(G410*F410)</f>
        <v>0</v>
      </c>
      <c r="I410" s="76"/>
      <c r="J410" s="26">
        <f>SUM(I410*F410)</f>
        <v>0</v>
      </c>
      <c r="K410" s="34"/>
      <c r="L410" s="35">
        <f>SUM(H410+J410)</f>
        <v>0</v>
      </c>
      <c r="M410" s="13"/>
      <c r="N410" s="25"/>
      <c r="O410" s="17" t="s">
        <v>103</v>
      </c>
      <c r="P410" s="78"/>
      <c r="Q410" s="29">
        <v>6</v>
      </c>
      <c r="R410" s="76"/>
      <c r="S410" s="26">
        <f>SUM(R410*Q410)</f>
        <v>0</v>
      </c>
      <c r="T410" s="76"/>
      <c r="U410" s="26">
        <f>SUM(T410*Q410)</f>
        <v>0</v>
      </c>
      <c r="V410" s="34"/>
      <c r="W410" s="35">
        <f>SUM(S410+U410)</f>
        <v>0</v>
      </c>
      <c r="X410" s="23"/>
      <c r="Y410" s="25"/>
      <c r="Z410" s="17" t="s">
        <v>103</v>
      </c>
      <c r="AA410" s="78"/>
      <c r="AB410" s="29">
        <v>6</v>
      </c>
      <c r="AC410" s="76"/>
      <c r="AD410" s="26">
        <f>SUM(AC410*AB410)</f>
        <v>0</v>
      </c>
      <c r="AE410" s="76"/>
      <c r="AF410" s="26">
        <f>SUM(AE410*AB410)</f>
        <v>0</v>
      </c>
      <c r="AG410" s="34"/>
      <c r="AH410" s="35">
        <f>SUM(AD410+AF410)</f>
        <v>0</v>
      </c>
      <c r="AI410" s="23"/>
      <c r="AJ410" s="13"/>
      <c r="AK410" s="13"/>
      <c r="AL410" s="13"/>
      <c r="AM410" s="13"/>
      <c r="AN410" s="13"/>
      <c r="AO410" s="13"/>
      <c r="AP410" s="13"/>
      <c r="AQ410" s="13"/>
      <c r="AR410" s="13"/>
      <c r="AS410" s="70"/>
      <c r="AY410" s="73"/>
    </row>
    <row r="411" spans="2:51" x14ac:dyDescent="0.2">
      <c r="B411" s="36"/>
      <c r="C411" s="25"/>
      <c r="D411" s="17" t="s">
        <v>104</v>
      </c>
      <c r="E411" s="78"/>
      <c r="F411" s="29">
        <v>4</v>
      </c>
      <c r="G411" s="76"/>
      <c r="H411" s="26">
        <f>SUM(G411*F411)</f>
        <v>0</v>
      </c>
      <c r="I411" s="76"/>
      <c r="J411" s="26">
        <f>SUM(I411*F411)</f>
        <v>0</v>
      </c>
      <c r="K411" s="34"/>
      <c r="L411" s="35">
        <f>SUM(H411+J411)</f>
        <v>0</v>
      </c>
      <c r="M411" s="13"/>
      <c r="N411" s="25"/>
      <c r="O411" s="17" t="s">
        <v>104</v>
      </c>
      <c r="P411" s="78"/>
      <c r="Q411" s="29">
        <v>4</v>
      </c>
      <c r="R411" s="76"/>
      <c r="S411" s="26">
        <f>SUM(R411*Q411)</f>
        <v>0</v>
      </c>
      <c r="T411" s="76"/>
      <c r="U411" s="26">
        <f>SUM(T411*Q411)</f>
        <v>0</v>
      </c>
      <c r="V411" s="34"/>
      <c r="W411" s="35">
        <f>SUM(S411+U411)</f>
        <v>0</v>
      </c>
      <c r="X411" s="23"/>
      <c r="Y411" s="25"/>
      <c r="Z411" s="17" t="s">
        <v>104</v>
      </c>
      <c r="AA411" s="78"/>
      <c r="AB411" s="29">
        <v>4</v>
      </c>
      <c r="AC411" s="76"/>
      <c r="AD411" s="26">
        <f>SUM(AC411*AB411)</f>
        <v>0</v>
      </c>
      <c r="AE411" s="76"/>
      <c r="AF411" s="26">
        <f>SUM(AE411*AB411)</f>
        <v>0</v>
      </c>
      <c r="AG411" s="34"/>
      <c r="AH411" s="35">
        <f>SUM(AD411+AF411)</f>
        <v>0</v>
      </c>
      <c r="AI411" s="23"/>
      <c r="AJ411" s="13"/>
      <c r="AK411" s="13"/>
      <c r="AL411" s="13"/>
      <c r="AM411" s="13"/>
      <c r="AN411" s="13"/>
      <c r="AO411" s="13"/>
      <c r="AP411" s="13"/>
      <c r="AQ411" s="13"/>
      <c r="AR411" s="13"/>
      <c r="AS411" s="70"/>
      <c r="AY411" s="73"/>
    </row>
    <row r="412" spans="2:51" x14ac:dyDescent="0.2">
      <c r="B412" s="36"/>
      <c r="C412" s="36"/>
      <c r="D412" s="13"/>
      <c r="E412" s="49"/>
      <c r="F412" s="22"/>
      <c r="G412" s="89"/>
      <c r="H412" s="23"/>
      <c r="I412" s="89"/>
      <c r="J412" s="23"/>
      <c r="K412" s="13"/>
      <c r="L412" s="24"/>
      <c r="M412" s="13"/>
      <c r="N412" s="36"/>
      <c r="O412" s="13"/>
      <c r="P412" s="49"/>
      <c r="Q412" s="22"/>
      <c r="R412" s="89"/>
      <c r="S412" s="23"/>
      <c r="T412" s="89"/>
      <c r="U412" s="23"/>
      <c r="V412" s="13"/>
      <c r="W412" s="24"/>
      <c r="X412" s="23"/>
      <c r="Y412" s="36"/>
      <c r="Z412" s="13"/>
      <c r="AA412" s="49"/>
      <c r="AB412" s="22"/>
      <c r="AC412" s="89"/>
      <c r="AD412" s="23"/>
      <c r="AE412" s="89"/>
      <c r="AF412" s="23"/>
      <c r="AG412" s="13"/>
      <c r="AH412" s="24"/>
      <c r="AI412" s="23"/>
      <c r="AJ412" s="13"/>
      <c r="AK412" s="13"/>
      <c r="AL412" s="13"/>
      <c r="AM412" s="13"/>
      <c r="AN412" s="13"/>
      <c r="AO412" s="13"/>
      <c r="AP412" s="13"/>
      <c r="AQ412" s="13"/>
      <c r="AR412" s="13"/>
      <c r="AS412" s="70"/>
      <c r="AY412" s="73"/>
    </row>
    <row r="413" spans="2:51" ht="13.5" thickBot="1" x14ac:dyDescent="0.25">
      <c r="B413" s="36"/>
      <c r="C413" s="36"/>
      <c r="D413" s="13"/>
      <c r="E413" s="49"/>
      <c r="F413" s="22"/>
      <c r="G413" s="107" t="s">
        <v>105</v>
      </c>
      <c r="H413" s="108">
        <f>SUM(H395:H411)</f>
        <v>0</v>
      </c>
      <c r="I413" s="107" t="s">
        <v>106</v>
      </c>
      <c r="J413" s="108">
        <f>SUM(J395:J411)</f>
        <v>0</v>
      </c>
      <c r="K413" s="13"/>
      <c r="L413" s="24"/>
      <c r="M413" s="13"/>
      <c r="N413" s="36"/>
      <c r="O413" s="13"/>
      <c r="P413" s="49"/>
      <c r="Q413" s="22"/>
      <c r="R413" s="107" t="s">
        <v>105</v>
      </c>
      <c r="S413" s="108">
        <f>SUM(S395:S411)</f>
        <v>0</v>
      </c>
      <c r="T413" s="107" t="s">
        <v>106</v>
      </c>
      <c r="U413" s="108">
        <f>SUM(U395:U411)</f>
        <v>0</v>
      </c>
      <c r="V413" s="13"/>
      <c r="W413" s="24"/>
      <c r="X413" s="23"/>
      <c r="Y413" s="36"/>
      <c r="Z413" s="13"/>
      <c r="AA413" s="49"/>
      <c r="AB413" s="22"/>
      <c r="AC413" s="107" t="s">
        <v>105</v>
      </c>
      <c r="AD413" s="108">
        <f>SUM(AD395:AD411)</f>
        <v>0</v>
      </c>
      <c r="AE413" s="107" t="s">
        <v>106</v>
      </c>
      <c r="AF413" s="108">
        <f>SUM(AF395:AF411)</f>
        <v>0</v>
      </c>
      <c r="AG413" s="13"/>
      <c r="AH413" s="24"/>
      <c r="AI413" s="23"/>
      <c r="AJ413" s="13"/>
      <c r="AK413" s="13"/>
      <c r="AL413" s="13"/>
      <c r="AM413" s="13"/>
      <c r="AN413" s="13"/>
      <c r="AO413" s="13"/>
      <c r="AP413" s="13"/>
      <c r="AQ413" s="13"/>
      <c r="AR413" s="13"/>
      <c r="AS413" s="70"/>
      <c r="AY413" s="73"/>
    </row>
    <row r="414" spans="2:51" ht="13.5" thickBot="1" x14ac:dyDescent="0.25">
      <c r="B414" s="36"/>
      <c r="C414" s="36"/>
      <c r="D414" s="13"/>
      <c r="E414" s="49"/>
      <c r="F414" s="22"/>
      <c r="G414" s="83"/>
      <c r="H414" s="84"/>
      <c r="I414" s="84"/>
      <c r="J414" s="85" t="s">
        <v>107</v>
      </c>
      <c r="K414" s="86"/>
      <c r="L414" s="87">
        <f>SUM(L395:L411)</f>
        <v>0</v>
      </c>
      <c r="M414" s="13"/>
      <c r="N414" s="36"/>
      <c r="O414" s="13"/>
      <c r="P414" s="49"/>
      <c r="Q414" s="22"/>
      <c r="R414" s="83"/>
      <c r="S414" s="84"/>
      <c r="T414" s="84"/>
      <c r="U414" s="85" t="s">
        <v>107</v>
      </c>
      <c r="V414" s="86"/>
      <c r="W414" s="87">
        <f>SUM(W395:W411)</f>
        <v>0</v>
      </c>
      <c r="X414" s="23"/>
      <c r="Y414" s="36"/>
      <c r="Z414" s="13"/>
      <c r="AA414" s="49"/>
      <c r="AB414" s="22"/>
      <c r="AC414" s="83"/>
      <c r="AD414" s="84"/>
      <c r="AE414" s="84"/>
      <c r="AF414" s="85" t="s">
        <v>107</v>
      </c>
      <c r="AG414" s="86"/>
      <c r="AH414" s="87">
        <f>SUM(AH395:AH411)</f>
        <v>0</v>
      </c>
      <c r="AI414" s="23"/>
      <c r="AJ414" s="13"/>
      <c r="AK414" s="13"/>
      <c r="AL414" s="13"/>
      <c r="AM414" s="13"/>
      <c r="AN414" s="13"/>
      <c r="AO414" s="13"/>
      <c r="AP414" s="13"/>
      <c r="AQ414" s="13"/>
      <c r="AR414" s="13"/>
      <c r="AS414" s="70"/>
      <c r="AY414" s="73"/>
    </row>
    <row r="415" spans="2:51" x14ac:dyDescent="0.2">
      <c r="B415" s="36"/>
      <c r="C415" s="36"/>
      <c r="D415" s="100"/>
      <c r="E415" s="49"/>
      <c r="F415" s="22"/>
      <c r="G415" s="81"/>
      <c r="H415" s="82"/>
      <c r="I415" s="88"/>
      <c r="J415" s="88"/>
      <c r="K415" s="13"/>
      <c r="L415" s="24"/>
      <c r="M415" s="13"/>
      <c r="N415" s="36"/>
      <c r="O415" s="100"/>
      <c r="P415" s="49"/>
      <c r="Q415" s="22"/>
      <c r="R415" s="81"/>
      <c r="S415" s="82"/>
      <c r="T415" s="88"/>
      <c r="U415" s="88"/>
      <c r="V415" s="13"/>
      <c r="W415" s="24"/>
      <c r="X415" s="23"/>
      <c r="Y415" s="36"/>
      <c r="Z415" s="100"/>
      <c r="AA415" s="49"/>
      <c r="AB415" s="22"/>
      <c r="AC415" s="81"/>
      <c r="AD415" s="82"/>
      <c r="AE415" s="88"/>
      <c r="AF415" s="88"/>
      <c r="AG415" s="13"/>
      <c r="AH415" s="24"/>
      <c r="AI415" s="23"/>
      <c r="AJ415" s="13"/>
      <c r="AK415" s="13"/>
      <c r="AL415" s="13"/>
      <c r="AM415" s="13"/>
      <c r="AN415" s="13"/>
      <c r="AO415" s="13"/>
      <c r="AP415" s="13"/>
      <c r="AQ415" s="13"/>
      <c r="AR415" s="13"/>
      <c r="AS415" s="70"/>
      <c r="AY415" s="73"/>
    </row>
    <row r="416" spans="2:51" x14ac:dyDescent="0.2">
      <c r="B416" s="36"/>
      <c r="C416" s="36"/>
      <c r="D416" s="100"/>
      <c r="E416" s="89" t="s">
        <v>108</v>
      </c>
      <c r="F416" s="22"/>
      <c r="G416" s="90"/>
      <c r="H416" s="91">
        <f>IF(G416="Yes",-0.1,0)</f>
        <v>0</v>
      </c>
      <c r="I416" s="23"/>
      <c r="J416" s="23"/>
      <c r="K416" s="13"/>
      <c r="L416" s="24"/>
      <c r="M416" s="13"/>
      <c r="N416" s="36"/>
      <c r="O416" s="100"/>
      <c r="P416" s="89" t="s">
        <v>108</v>
      </c>
      <c r="Q416" s="22"/>
      <c r="R416" s="90"/>
      <c r="S416" s="91">
        <f>IF(R416="Yes",-0.1,0)</f>
        <v>0</v>
      </c>
      <c r="T416" s="23"/>
      <c r="U416" s="23"/>
      <c r="V416" s="13"/>
      <c r="W416" s="24"/>
      <c r="X416" s="23"/>
      <c r="Y416" s="36"/>
      <c r="Z416" s="100"/>
      <c r="AA416" s="89" t="s">
        <v>108</v>
      </c>
      <c r="AB416" s="22"/>
      <c r="AC416" s="90"/>
      <c r="AD416" s="91">
        <f>IF(AC416="Yes",-0.1,0)</f>
        <v>0</v>
      </c>
      <c r="AE416" s="23"/>
      <c r="AF416" s="23"/>
      <c r="AG416" s="13"/>
      <c r="AH416" s="24"/>
      <c r="AI416" s="23"/>
      <c r="AJ416" s="13"/>
      <c r="AK416" s="13"/>
      <c r="AL416" s="13"/>
      <c r="AM416" s="13"/>
      <c r="AN416" s="13"/>
      <c r="AO416" s="13"/>
      <c r="AP416" s="13"/>
      <c r="AQ416" s="13"/>
      <c r="AR416" s="13"/>
      <c r="AS416" s="70"/>
      <c r="AY416" s="73"/>
    </row>
    <row r="417" spans="2:53" x14ac:dyDescent="0.2">
      <c r="B417" s="36"/>
      <c r="C417" s="36"/>
      <c r="D417" s="100"/>
      <c r="E417" s="89" t="s">
        <v>109</v>
      </c>
      <c r="F417" s="92"/>
      <c r="G417" s="90"/>
      <c r="H417" s="91">
        <f>IF(G417="Yes",-0.03,0)</f>
        <v>0</v>
      </c>
      <c r="I417" s="23"/>
      <c r="J417" s="23"/>
      <c r="K417" s="13"/>
      <c r="L417" s="24"/>
      <c r="M417" s="13"/>
      <c r="N417" s="36"/>
      <c r="O417" s="100"/>
      <c r="P417" s="89" t="s">
        <v>109</v>
      </c>
      <c r="Q417" s="92"/>
      <c r="R417" s="90"/>
      <c r="S417" s="91">
        <f>IF(R417="Yes",-0.03,0)</f>
        <v>0</v>
      </c>
      <c r="T417" s="23"/>
      <c r="U417" s="23"/>
      <c r="V417" s="13"/>
      <c r="W417" s="24"/>
      <c r="X417" s="23"/>
      <c r="Y417" s="36"/>
      <c r="Z417" s="100"/>
      <c r="AA417" s="89" t="s">
        <v>109</v>
      </c>
      <c r="AB417" s="92"/>
      <c r="AC417" s="90"/>
      <c r="AD417" s="91">
        <f>IF(AC417="Yes",-0.03,0)</f>
        <v>0</v>
      </c>
      <c r="AE417" s="23"/>
      <c r="AF417" s="23"/>
      <c r="AG417" s="13"/>
      <c r="AH417" s="24"/>
      <c r="AI417" s="23"/>
      <c r="AJ417" s="13"/>
      <c r="AK417" s="13"/>
      <c r="AL417" s="13"/>
      <c r="AM417" s="13"/>
      <c r="AN417" s="13"/>
      <c r="AO417" s="13"/>
      <c r="AP417" s="13"/>
      <c r="AQ417" s="13"/>
      <c r="AR417" s="13"/>
      <c r="AS417" s="70"/>
      <c r="AY417" s="73"/>
    </row>
    <row r="418" spans="2:53" ht="13.5" thickBot="1" x14ac:dyDescent="0.25">
      <c r="B418" s="36"/>
      <c r="C418" s="36"/>
      <c r="D418" s="13"/>
      <c r="E418" s="89" t="s">
        <v>110</v>
      </c>
      <c r="F418" s="22"/>
      <c r="G418" s="90"/>
      <c r="H418" s="93">
        <f>IF(G418="Yes",-0.1,0)</f>
        <v>0</v>
      </c>
      <c r="I418" s="100"/>
      <c r="J418" s="100"/>
      <c r="K418" s="13"/>
      <c r="L418" s="24"/>
      <c r="M418" s="13"/>
      <c r="N418" s="36"/>
      <c r="O418" s="13"/>
      <c r="P418" s="89" t="s">
        <v>110</v>
      </c>
      <c r="Q418" s="22"/>
      <c r="R418" s="90"/>
      <c r="S418" s="93">
        <f>IF(R418="Yes",-0.1,0)</f>
        <v>0</v>
      </c>
      <c r="T418" s="100"/>
      <c r="U418" s="100"/>
      <c r="V418" s="13"/>
      <c r="W418" s="24"/>
      <c r="X418" s="23"/>
      <c r="Y418" s="36"/>
      <c r="Z418" s="13"/>
      <c r="AA418" s="89" t="s">
        <v>110</v>
      </c>
      <c r="AB418" s="22"/>
      <c r="AC418" s="90"/>
      <c r="AD418" s="93">
        <f>IF(AC418="Yes",-0.1,0)</f>
        <v>0</v>
      </c>
      <c r="AE418" s="100"/>
      <c r="AF418" s="100"/>
      <c r="AG418" s="13"/>
      <c r="AH418" s="24"/>
      <c r="AI418" s="23"/>
      <c r="AJ418" s="13"/>
      <c r="AK418" s="13"/>
      <c r="AL418" s="13"/>
      <c r="AM418" s="13"/>
      <c r="AN418" s="13"/>
      <c r="AO418" s="13"/>
      <c r="AP418" s="13"/>
      <c r="AQ418" s="13"/>
      <c r="AR418" s="13"/>
      <c r="AS418" s="70"/>
      <c r="AY418" s="73"/>
    </row>
    <row r="419" spans="2:53" ht="13.5" thickBot="1" x14ac:dyDescent="0.25">
      <c r="B419" s="36"/>
      <c r="C419" s="36"/>
      <c r="D419" s="13"/>
      <c r="E419" s="49"/>
      <c r="F419" s="22"/>
      <c r="G419" s="81"/>
      <c r="H419" s="94">
        <f>SUM(H416:H418)</f>
        <v>0</v>
      </c>
      <c r="I419" s="95"/>
      <c r="J419" s="96" t="s">
        <v>111</v>
      </c>
      <c r="K419" s="97"/>
      <c r="L419" s="87">
        <f>SUM(L414*H419)</f>
        <v>0</v>
      </c>
      <c r="M419" s="13"/>
      <c r="N419" s="36"/>
      <c r="O419" s="13"/>
      <c r="P419" s="49"/>
      <c r="Q419" s="22"/>
      <c r="R419" s="81"/>
      <c r="S419" s="94">
        <f>SUM(S416:S418)</f>
        <v>0</v>
      </c>
      <c r="T419" s="95"/>
      <c r="U419" s="96" t="s">
        <v>111</v>
      </c>
      <c r="V419" s="97"/>
      <c r="W419" s="87">
        <f>SUM(W414*S419)</f>
        <v>0</v>
      </c>
      <c r="X419" s="23"/>
      <c r="Y419" s="36"/>
      <c r="Z419" s="13"/>
      <c r="AA419" s="49"/>
      <c r="AB419" s="22"/>
      <c r="AC419" s="81"/>
      <c r="AD419" s="94">
        <f>SUM(AD416:AD418)</f>
        <v>0</v>
      </c>
      <c r="AE419" s="95"/>
      <c r="AF419" s="96" t="s">
        <v>111</v>
      </c>
      <c r="AG419" s="97"/>
      <c r="AH419" s="87">
        <f>SUM(AH414*AD419)</f>
        <v>0</v>
      </c>
      <c r="AI419" s="23"/>
      <c r="AJ419" s="13"/>
      <c r="AK419" s="13"/>
      <c r="AL419" s="13"/>
      <c r="AM419" s="13"/>
      <c r="AN419" s="13"/>
      <c r="AO419" s="13"/>
      <c r="AP419" s="13"/>
      <c r="AQ419" s="13"/>
      <c r="AR419" s="13"/>
      <c r="AS419" s="70"/>
      <c r="AY419" s="73"/>
    </row>
    <row r="420" spans="2:53" ht="13.5" thickBot="1" x14ac:dyDescent="0.25">
      <c r="B420" s="36"/>
      <c r="C420" s="36"/>
      <c r="D420" s="13"/>
      <c r="E420" s="13"/>
      <c r="F420" s="13"/>
      <c r="G420" s="13"/>
      <c r="H420" s="23"/>
      <c r="I420" s="13"/>
      <c r="J420" s="23"/>
      <c r="K420" s="13"/>
      <c r="L420" s="24"/>
      <c r="M420" s="13"/>
      <c r="N420" s="36"/>
      <c r="O420" s="13"/>
      <c r="P420" s="13"/>
      <c r="Q420" s="13"/>
      <c r="R420" s="13"/>
      <c r="S420" s="23"/>
      <c r="T420" s="13"/>
      <c r="U420" s="23"/>
      <c r="V420" s="13"/>
      <c r="W420" s="24"/>
      <c r="X420" s="23"/>
      <c r="Y420" s="36"/>
      <c r="Z420" s="13"/>
      <c r="AA420" s="13"/>
      <c r="AB420" s="13"/>
      <c r="AC420" s="13"/>
      <c r="AD420" s="23"/>
      <c r="AE420" s="13"/>
      <c r="AF420" s="23"/>
      <c r="AG420" s="13"/>
      <c r="AH420" s="24"/>
      <c r="AI420" s="23"/>
      <c r="AJ420" s="13"/>
      <c r="AK420" s="13"/>
      <c r="AL420" s="13"/>
      <c r="AM420" s="13"/>
      <c r="AN420" s="13"/>
      <c r="AO420" s="13"/>
      <c r="AP420" s="13"/>
      <c r="AQ420" s="13"/>
      <c r="AR420" s="13"/>
      <c r="AS420" s="70"/>
      <c r="AY420" s="73"/>
    </row>
    <row r="421" spans="2:53" ht="13.5" thickBot="1" x14ac:dyDescent="0.25">
      <c r="B421" s="36"/>
      <c r="C421" s="38"/>
      <c r="D421" s="39"/>
      <c r="E421" s="39"/>
      <c r="F421" s="39"/>
      <c r="G421" s="39"/>
      <c r="H421" s="98"/>
      <c r="I421" s="99"/>
      <c r="J421" s="85" t="s">
        <v>112</v>
      </c>
      <c r="K421" s="86"/>
      <c r="L421" s="87">
        <f>SUM(L414+L419)</f>
        <v>0</v>
      </c>
      <c r="M421" s="13"/>
      <c r="N421" s="38"/>
      <c r="O421" s="39"/>
      <c r="P421" s="39"/>
      <c r="Q421" s="39"/>
      <c r="R421" s="39"/>
      <c r="S421" s="98"/>
      <c r="T421" s="99"/>
      <c r="U421" s="85" t="s">
        <v>112</v>
      </c>
      <c r="V421" s="86"/>
      <c r="W421" s="87">
        <f>SUM(W414+W419)</f>
        <v>0</v>
      </c>
      <c r="X421" s="23"/>
      <c r="Y421" s="38"/>
      <c r="Z421" s="39"/>
      <c r="AA421" s="39"/>
      <c r="AB421" s="39"/>
      <c r="AC421" s="39"/>
      <c r="AD421" s="98"/>
      <c r="AE421" s="99"/>
      <c r="AF421" s="85" t="s">
        <v>112</v>
      </c>
      <c r="AG421" s="86"/>
      <c r="AH421" s="87">
        <f>SUM(AH414+AH419)</f>
        <v>0</v>
      </c>
      <c r="AI421" s="23"/>
      <c r="AJ421" s="13"/>
      <c r="AK421" s="13"/>
      <c r="AL421" s="13"/>
      <c r="AM421" s="13"/>
      <c r="AN421" s="13"/>
      <c r="AO421" s="13"/>
      <c r="AP421" s="13"/>
      <c r="AQ421" s="13"/>
      <c r="AR421" s="13"/>
      <c r="AS421" s="70"/>
      <c r="AY421" s="73"/>
    </row>
    <row r="422" spans="2:53" ht="13.5" thickBot="1" x14ac:dyDescent="0.25">
      <c r="B422" s="38"/>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72"/>
    </row>
    <row r="423" spans="2:53" ht="13.5" thickBot="1" x14ac:dyDescent="0.25"/>
    <row r="424" spans="2:53" ht="18" customHeight="1" thickBot="1" x14ac:dyDescent="0.3">
      <c r="B424" s="65"/>
      <c r="C424" s="66"/>
      <c r="D424" s="66"/>
      <c r="E424" s="66"/>
      <c r="F424" s="67"/>
      <c r="G424" s="67"/>
      <c r="H424" s="67"/>
      <c r="I424" s="67"/>
      <c r="J424" s="67"/>
      <c r="K424" s="66"/>
      <c r="L424" s="66"/>
      <c r="M424" s="66"/>
      <c r="N424" s="66"/>
      <c r="O424" s="80"/>
      <c r="P424" s="80"/>
      <c r="Q424" s="68"/>
      <c r="R424" s="68"/>
      <c r="S424" s="68"/>
      <c r="T424" s="68"/>
      <c r="U424" s="68"/>
      <c r="V424" s="66"/>
      <c r="W424" s="66"/>
      <c r="X424" s="66"/>
      <c r="Y424" s="66"/>
      <c r="Z424" s="80"/>
      <c r="AA424" s="80"/>
      <c r="AB424" s="68"/>
      <c r="AC424" s="68"/>
      <c r="AD424" s="68"/>
      <c r="AE424" s="68"/>
      <c r="AF424" s="68"/>
      <c r="AG424" s="66"/>
      <c r="AH424" s="66"/>
      <c r="AI424" s="66"/>
      <c r="AJ424" s="66"/>
      <c r="AK424" s="66"/>
      <c r="AL424" s="66"/>
      <c r="AM424" s="66"/>
      <c r="AN424" s="66"/>
      <c r="AO424" s="66"/>
      <c r="AP424" s="66"/>
      <c r="AQ424" s="66"/>
      <c r="AR424" s="66"/>
      <c r="AS424" s="69"/>
      <c r="AY424" s="73"/>
    </row>
    <row r="425" spans="2:53" ht="18" customHeight="1" thickBot="1" x14ac:dyDescent="0.3">
      <c r="B425" s="36"/>
      <c r="C425" s="264" t="s">
        <v>77</v>
      </c>
      <c r="D425" s="265"/>
      <c r="E425" s="266" t="str">
        <f>'CompetitorList &amp; ResultsSummary'!D31</f>
        <v>Competitor 13</v>
      </c>
      <c r="F425" s="266"/>
      <c r="G425" s="266"/>
      <c r="H425" s="266"/>
      <c r="I425" s="266"/>
      <c r="J425" s="266"/>
      <c r="K425" s="265" t="s">
        <v>78</v>
      </c>
      <c r="L425" s="265"/>
      <c r="M425" s="266" t="str">
        <f>'CompetitorList &amp; ResultsSummary'!F31</f>
        <v>Model 13</v>
      </c>
      <c r="N425" s="266"/>
      <c r="O425" s="266"/>
      <c r="P425" s="266"/>
      <c r="Q425" s="266"/>
      <c r="R425" s="266"/>
      <c r="S425" s="266"/>
      <c r="T425" s="113"/>
      <c r="U425" s="113"/>
      <c r="V425" s="97"/>
      <c r="W425" s="97"/>
      <c r="X425" s="97"/>
      <c r="Y425" s="97"/>
      <c r="Z425" s="97"/>
      <c r="AA425" s="97"/>
      <c r="AB425" s="97"/>
      <c r="AC425" s="97"/>
      <c r="AD425" s="97"/>
      <c r="AE425" s="113"/>
      <c r="AF425" s="113"/>
      <c r="AG425" s="97"/>
      <c r="AH425" s="97"/>
      <c r="AI425" s="97"/>
      <c r="AJ425" s="97"/>
      <c r="AK425" s="267"/>
      <c r="AL425" s="267"/>
      <c r="AM425" s="267"/>
      <c r="AN425" s="267"/>
      <c r="AO425" s="267"/>
      <c r="AP425" s="267"/>
      <c r="AQ425" s="267"/>
      <c r="AR425" s="268"/>
      <c r="AS425" s="70"/>
      <c r="AY425" s="73"/>
    </row>
    <row r="426" spans="2:53" ht="18" customHeight="1" thickBot="1" x14ac:dyDescent="0.25">
      <c r="B426" s="36"/>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70"/>
      <c r="AY426" s="73"/>
    </row>
    <row r="427" spans="2:53" ht="16.5" thickBot="1" x14ac:dyDescent="0.3">
      <c r="B427" s="36"/>
      <c r="C427" s="252" t="str">
        <f>E425</f>
        <v>Competitor 13</v>
      </c>
      <c r="D427" s="253"/>
      <c r="E427" s="253"/>
      <c r="F427" s="253"/>
      <c r="G427" s="253" t="s">
        <v>16</v>
      </c>
      <c r="H427" s="253"/>
      <c r="I427" s="253"/>
      <c r="J427" s="253"/>
      <c r="K427" s="253"/>
      <c r="L427" s="254"/>
      <c r="M427" s="71"/>
      <c r="N427" s="252" t="str">
        <f>E425</f>
        <v>Competitor 13</v>
      </c>
      <c r="O427" s="253"/>
      <c r="P427" s="253"/>
      <c r="Q427" s="253"/>
      <c r="R427" s="253" t="s">
        <v>20</v>
      </c>
      <c r="S427" s="253"/>
      <c r="T427" s="253"/>
      <c r="U427" s="253"/>
      <c r="V427" s="253"/>
      <c r="W427" s="254"/>
      <c r="X427" s="71"/>
      <c r="Y427" s="252" t="str">
        <f>C427</f>
        <v>Competitor 13</v>
      </c>
      <c r="Z427" s="253"/>
      <c r="AA427" s="253"/>
      <c r="AB427" s="253"/>
      <c r="AC427" s="253" t="s">
        <v>21</v>
      </c>
      <c r="AD427" s="253"/>
      <c r="AE427" s="253"/>
      <c r="AF427" s="253"/>
      <c r="AG427" s="253"/>
      <c r="AH427" s="254"/>
      <c r="AI427" s="71"/>
      <c r="AJ427" s="71"/>
      <c r="AK427" s="256" t="str">
        <f>E425</f>
        <v>Competitor 13</v>
      </c>
      <c r="AL427" s="257"/>
      <c r="AM427" s="257"/>
      <c r="AN427" s="80"/>
      <c r="AO427" s="80"/>
      <c r="AP427" s="258" t="s">
        <v>79</v>
      </c>
      <c r="AQ427" s="259"/>
      <c r="AR427" s="260"/>
      <c r="AS427" s="70"/>
      <c r="AY427" s="73"/>
    </row>
    <row r="428" spans="2:53" x14ac:dyDescent="0.2">
      <c r="B428" s="36"/>
      <c r="C428" s="255"/>
      <c r="D428" s="251"/>
      <c r="E428" s="251"/>
      <c r="F428" s="251"/>
      <c r="G428" s="251" t="s">
        <v>80</v>
      </c>
      <c r="H428" s="251"/>
      <c r="I428" s="251" t="s">
        <v>81</v>
      </c>
      <c r="J428" s="251"/>
      <c r="K428" s="104"/>
      <c r="L428" s="8" t="s">
        <v>11</v>
      </c>
      <c r="M428" s="49"/>
      <c r="N428" s="255"/>
      <c r="O428" s="251"/>
      <c r="P428" s="251"/>
      <c r="Q428" s="251"/>
      <c r="R428" s="251" t="s">
        <v>80</v>
      </c>
      <c r="S428" s="251"/>
      <c r="T428" s="251" t="s">
        <v>81</v>
      </c>
      <c r="U428" s="251"/>
      <c r="V428" s="104"/>
      <c r="W428" s="8" t="s">
        <v>11</v>
      </c>
      <c r="X428" s="49"/>
      <c r="Y428" s="255"/>
      <c r="Z428" s="251"/>
      <c r="AA428" s="251"/>
      <c r="AB428" s="251"/>
      <c r="AC428" s="251" t="s">
        <v>80</v>
      </c>
      <c r="AD428" s="251"/>
      <c r="AE428" s="251" t="s">
        <v>81</v>
      </c>
      <c r="AF428" s="251"/>
      <c r="AG428" s="104"/>
      <c r="AH428" s="8" t="s">
        <v>11</v>
      </c>
      <c r="AI428" s="49"/>
      <c r="AJ428" s="49"/>
      <c r="AK428" s="261"/>
      <c r="AL428" s="262"/>
      <c r="AM428" s="262"/>
      <c r="AN428" s="262"/>
      <c r="AO428" s="262"/>
      <c r="AP428" s="262"/>
      <c r="AQ428" s="262"/>
      <c r="AR428" s="263"/>
      <c r="AS428" s="70"/>
      <c r="AY428" s="73"/>
    </row>
    <row r="429" spans="2:53" x14ac:dyDescent="0.2">
      <c r="B429" s="36"/>
      <c r="C429" s="36"/>
      <c r="D429" s="247" t="s">
        <v>82</v>
      </c>
      <c r="E429" s="248"/>
      <c r="F429" s="9" t="s">
        <v>83</v>
      </c>
      <c r="G429" s="104" t="s">
        <v>84</v>
      </c>
      <c r="H429" s="104" t="s">
        <v>26</v>
      </c>
      <c r="I429" s="104" t="s">
        <v>84</v>
      </c>
      <c r="J429" s="104" t="s">
        <v>26</v>
      </c>
      <c r="K429" s="10"/>
      <c r="L429" s="8" t="s">
        <v>26</v>
      </c>
      <c r="M429" s="49"/>
      <c r="N429" s="36"/>
      <c r="O429" s="247" t="s">
        <v>82</v>
      </c>
      <c r="P429" s="248"/>
      <c r="Q429" s="9" t="s">
        <v>83</v>
      </c>
      <c r="R429" s="104" t="s">
        <v>84</v>
      </c>
      <c r="S429" s="104" t="s">
        <v>26</v>
      </c>
      <c r="T429" s="104" t="s">
        <v>84</v>
      </c>
      <c r="U429" s="104" t="s">
        <v>26</v>
      </c>
      <c r="V429" s="10"/>
      <c r="W429" s="8" t="s">
        <v>26</v>
      </c>
      <c r="X429" s="49"/>
      <c r="Y429" s="36"/>
      <c r="Z429" s="247" t="s">
        <v>82</v>
      </c>
      <c r="AA429" s="248"/>
      <c r="AB429" s="9" t="s">
        <v>83</v>
      </c>
      <c r="AC429" s="104" t="s">
        <v>84</v>
      </c>
      <c r="AD429" s="104" t="s">
        <v>26</v>
      </c>
      <c r="AE429" s="104" t="s">
        <v>84</v>
      </c>
      <c r="AF429" s="104" t="s">
        <v>26</v>
      </c>
      <c r="AG429" s="10"/>
      <c r="AH429" s="8" t="s">
        <v>26</v>
      </c>
      <c r="AI429" s="49"/>
      <c r="AJ429" s="49"/>
      <c r="AK429" s="11"/>
      <c r="AL429" s="12" t="s">
        <v>16</v>
      </c>
      <c r="AM429" s="12" t="s">
        <v>20</v>
      </c>
      <c r="AN429" s="12" t="s">
        <v>21</v>
      </c>
      <c r="AO429" s="49"/>
      <c r="AP429" s="13"/>
      <c r="AQ429" s="179" t="s">
        <v>85</v>
      </c>
      <c r="AR429" s="180">
        <f>AL430+AM430+AN430-AN432</f>
        <v>0</v>
      </c>
      <c r="AS429" s="70"/>
      <c r="AU429" s="102"/>
      <c r="AV429" s="102"/>
      <c r="AW429" s="102"/>
      <c r="AX429" s="102"/>
      <c r="AY429" s="102"/>
      <c r="AZ429" s="102"/>
      <c r="BA429" s="102"/>
    </row>
    <row r="430" spans="2:53" x14ac:dyDescent="0.2">
      <c r="B430" s="36"/>
      <c r="C430" s="16">
        <v>1</v>
      </c>
      <c r="D430" s="17" t="s">
        <v>86</v>
      </c>
      <c r="E430" s="106"/>
      <c r="F430" s="18">
        <v>11</v>
      </c>
      <c r="G430" s="76"/>
      <c r="H430" s="19">
        <f>SUM(G430*F430)</f>
        <v>0</v>
      </c>
      <c r="I430" s="76"/>
      <c r="J430" s="19">
        <f>SUM(I430*F430)</f>
        <v>0</v>
      </c>
      <c r="K430" s="20"/>
      <c r="L430" s="21">
        <f>SUM(H430+J430)</f>
        <v>0</v>
      </c>
      <c r="M430" s="13"/>
      <c r="N430" s="16">
        <v>1</v>
      </c>
      <c r="O430" s="17" t="s">
        <v>86</v>
      </c>
      <c r="P430" s="106"/>
      <c r="Q430" s="18">
        <v>11</v>
      </c>
      <c r="R430" s="76"/>
      <c r="S430" s="19">
        <f>SUM(R430*Q430)</f>
        <v>0</v>
      </c>
      <c r="T430" s="76"/>
      <c r="U430" s="19">
        <f>SUM(T430*Q430)</f>
        <v>0</v>
      </c>
      <c r="V430" s="20"/>
      <c r="W430" s="21">
        <f>SUM(S430+U430)</f>
        <v>0</v>
      </c>
      <c r="X430" s="176"/>
      <c r="Y430" s="16">
        <v>1</v>
      </c>
      <c r="Z430" s="17" t="s">
        <v>86</v>
      </c>
      <c r="AA430" s="106"/>
      <c r="AB430" s="18">
        <v>11</v>
      </c>
      <c r="AC430" s="76"/>
      <c r="AD430" s="19">
        <f>SUM(AC430*AB430)</f>
        <v>0</v>
      </c>
      <c r="AE430" s="76"/>
      <c r="AF430" s="19">
        <f>SUM(AE430*AB430)</f>
        <v>0</v>
      </c>
      <c r="AG430" s="20"/>
      <c r="AH430" s="21">
        <f>SUM(AD430+AF430)</f>
        <v>0</v>
      </c>
      <c r="AI430" s="176"/>
      <c r="AJ430" s="13"/>
      <c r="AK430" s="25"/>
      <c r="AL430" s="179">
        <f>SUM(L456)</f>
        <v>0</v>
      </c>
      <c r="AM430" s="179">
        <f>SUM(W456)</f>
        <v>0</v>
      </c>
      <c r="AN430" s="179">
        <f>SUM(AH456)</f>
        <v>0</v>
      </c>
      <c r="AO430" s="23"/>
      <c r="AP430" s="13"/>
      <c r="AQ430" s="100"/>
      <c r="AR430" s="15"/>
      <c r="AS430" s="70"/>
      <c r="AY430" s="73"/>
    </row>
    <row r="431" spans="2:53" x14ac:dyDescent="0.2">
      <c r="B431" s="36"/>
      <c r="C431" s="27">
        <v>2</v>
      </c>
      <c r="D431" s="77" t="s">
        <v>87</v>
      </c>
      <c r="E431" s="28"/>
      <c r="F431" s="29">
        <v>7</v>
      </c>
      <c r="G431" s="76"/>
      <c r="H431" s="26">
        <f>SUM(G431*F431)</f>
        <v>0</v>
      </c>
      <c r="I431" s="76"/>
      <c r="J431" s="30">
        <f>SUM(I431*F431)</f>
        <v>0</v>
      </c>
      <c r="K431" s="31"/>
      <c r="L431" s="32">
        <f>SUM(H431+J431)</f>
        <v>0</v>
      </c>
      <c r="M431" s="13"/>
      <c r="N431" s="27">
        <v>2</v>
      </c>
      <c r="O431" s="77" t="s">
        <v>87</v>
      </c>
      <c r="P431" s="28"/>
      <c r="Q431" s="29">
        <v>7</v>
      </c>
      <c r="R431" s="76"/>
      <c r="S431" s="26">
        <f>SUM(R431*Q431)</f>
        <v>0</v>
      </c>
      <c r="T431" s="76"/>
      <c r="U431" s="30">
        <f>SUM(T431*Q431)</f>
        <v>0</v>
      </c>
      <c r="V431" s="31"/>
      <c r="W431" s="32">
        <f>SUM(S431+U431)</f>
        <v>0</v>
      </c>
      <c r="X431" s="23"/>
      <c r="Y431" s="27">
        <v>2</v>
      </c>
      <c r="Z431" s="77" t="s">
        <v>87</v>
      </c>
      <c r="AA431" s="28"/>
      <c r="AB431" s="29">
        <v>7</v>
      </c>
      <c r="AC431" s="76"/>
      <c r="AD431" s="26">
        <f>SUM(AC431*AB431)</f>
        <v>0</v>
      </c>
      <c r="AE431" s="76"/>
      <c r="AF431" s="30">
        <f>SUM(AE431*AB431)</f>
        <v>0</v>
      </c>
      <c r="AG431" s="31"/>
      <c r="AH431" s="32">
        <f>SUM(AD431+AF431)</f>
        <v>0</v>
      </c>
      <c r="AI431" s="23"/>
      <c r="AJ431" s="13"/>
      <c r="AK431" s="36"/>
      <c r="AL431" s="23"/>
      <c r="AM431" s="23"/>
      <c r="AN431" s="23"/>
      <c r="AO431" s="23"/>
      <c r="AP431" s="13"/>
      <c r="AQ431" s="14"/>
      <c r="AR431" s="15"/>
      <c r="AS431" s="70"/>
      <c r="AY431" s="73"/>
    </row>
    <row r="432" spans="2:53" x14ac:dyDescent="0.2">
      <c r="B432" s="36"/>
      <c r="C432" s="25">
        <v>3</v>
      </c>
      <c r="D432" s="17" t="s">
        <v>88</v>
      </c>
      <c r="E432" s="28"/>
      <c r="F432" s="29">
        <v>7</v>
      </c>
      <c r="G432" s="76"/>
      <c r="H432" s="26">
        <f>SUM(G432*F432)</f>
        <v>0</v>
      </c>
      <c r="I432" s="76"/>
      <c r="J432" s="26">
        <f>SUM(I432*F432)</f>
        <v>0</v>
      </c>
      <c r="K432" s="34"/>
      <c r="L432" s="35">
        <f>SUM(H432+J432)</f>
        <v>0</v>
      </c>
      <c r="M432" s="13"/>
      <c r="N432" s="25">
        <v>3</v>
      </c>
      <c r="O432" s="17" t="s">
        <v>88</v>
      </c>
      <c r="P432" s="28"/>
      <c r="Q432" s="29">
        <v>7</v>
      </c>
      <c r="R432" s="76"/>
      <c r="S432" s="26">
        <f>SUM(R432*Q432)</f>
        <v>0</v>
      </c>
      <c r="T432" s="76"/>
      <c r="U432" s="26">
        <f>SUM(T432*Q432)</f>
        <v>0</v>
      </c>
      <c r="V432" s="34"/>
      <c r="W432" s="35">
        <f>SUM(S432+U432)</f>
        <v>0</v>
      </c>
      <c r="X432" s="23"/>
      <c r="Y432" s="25">
        <v>3</v>
      </c>
      <c r="Z432" s="17" t="s">
        <v>88</v>
      </c>
      <c r="AA432" s="28"/>
      <c r="AB432" s="29">
        <v>7</v>
      </c>
      <c r="AC432" s="76"/>
      <c r="AD432" s="26">
        <f>SUM(AC432*AB432)</f>
        <v>0</v>
      </c>
      <c r="AE432" s="76"/>
      <c r="AF432" s="26">
        <f>SUM(AE432*AB432)</f>
        <v>0</v>
      </c>
      <c r="AG432" s="34"/>
      <c r="AH432" s="35">
        <f>SUM(AD432+AF432)</f>
        <v>0</v>
      </c>
      <c r="AI432" s="23"/>
      <c r="AJ432" s="13"/>
      <c r="AK432" s="16" t="s">
        <v>89</v>
      </c>
      <c r="AL432" s="178">
        <f>MAX(AL430:AN430)</f>
        <v>0</v>
      </c>
      <c r="AM432" s="34" t="s">
        <v>90</v>
      </c>
      <c r="AN432" s="179">
        <f>MIN(AL430:AN430)</f>
        <v>0</v>
      </c>
      <c r="AO432" s="23"/>
      <c r="AP432" s="13"/>
      <c r="AQ432" s="14"/>
      <c r="AR432" s="15"/>
      <c r="AS432" s="70"/>
      <c r="AY432" s="73"/>
    </row>
    <row r="433" spans="2:51" x14ac:dyDescent="0.2">
      <c r="B433" s="36"/>
      <c r="C433" s="27">
        <v>4</v>
      </c>
      <c r="D433" s="77" t="s">
        <v>91</v>
      </c>
      <c r="E433" s="28"/>
      <c r="F433" s="29">
        <v>7</v>
      </c>
      <c r="G433" s="76"/>
      <c r="H433" s="26">
        <f t="shared" ref="H433:H438" si="108">SUM(G433*F433)</f>
        <v>0</v>
      </c>
      <c r="I433" s="76"/>
      <c r="J433" s="26">
        <f t="shared" ref="J433:J438" si="109">SUM(I433*F433)</f>
        <v>0</v>
      </c>
      <c r="K433" s="37"/>
      <c r="L433" s="35">
        <f t="shared" ref="L433:L438" si="110">SUM(H433+J433)</f>
        <v>0</v>
      </c>
      <c r="M433" s="13"/>
      <c r="N433" s="27">
        <v>4</v>
      </c>
      <c r="O433" s="77" t="s">
        <v>91</v>
      </c>
      <c r="P433" s="28"/>
      <c r="Q433" s="29">
        <v>7</v>
      </c>
      <c r="R433" s="76"/>
      <c r="S433" s="26">
        <f t="shared" ref="S433:S438" si="111">SUM(R433*Q433)</f>
        <v>0</v>
      </c>
      <c r="T433" s="76"/>
      <c r="U433" s="26">
        <f t="shared" ref="U433:U438" si="112">SUM(T433*Q433)</f>
        <v>0</v>
      </c>
      <c r="V433" s="37"/>
      <c r="W433" s="35">
        <f t="shared" ref="W433:W438" si="113">SUM(S433+U433)</f>
        <v>0</v>
      </c>
      <c r="X433" s="23"/>
      <c r="Y433" s="27">
        <v>4</v>
      </c>
      <c r="Z433" s="77" t="s">
        <v>91</v>
      </c>
      <c r="AA433" s="28"/>
      <c r="AB433" s="29">
        <v>7</v>
      </c>
      <c r="AC433" s="76"/>
      <c r="AD433" s="26">
        <f t="shared" ref="AD433:AD438" si="114">SUM(AC433*AB433)</f>
        <v>0</v>
      </c>
      <c r="AE433" s="76"/>
      <c r="AF433" s="26">
        <f t="shared" ref="AF433:AF438" si="115">SUM(AE433*AB433)</f>
        <v>0</v>
      </c>
      <c r="AG433" s="37"/>
      <c r="AH433" s="35">
        <f t="shared" ref="AH433:AH438" si="116">SUM(AD433+AF433)</f>
        <v>0</v>
      </c>
      <c r="AI433" s="23"/>
      <c r="AJ433" s="13"/>
      <c r="AK433" s="177"/>
      <c r="AL433" s="100"/>
      <c r="AM433" s="13"/>
      <c r="AN433" s="13"/>
      <c r="AO433" s="13"/>
      <c r="AP433" s="13"/>
      <c r="AQ433" s="14"/>
      <c r="AR433" s="15"/>
      <c r="AS433" s="70"/>
      <c r="AY433" s="73"/>
    </row>
    <row r="434" spans="2:51" x14ac:dyDescent="0.2">
      <c r="B434" s="36"/>
      <c r="C434" s="27">
        <v>5</v>
      </c>
      <c r="D434" s="77" t="s">
        <v>93</v>
      </c>
      <c r="E434" s="28"/>
      <c r="F434" s="29">
        <v>7</v>
      </c>
      <c r="G434" s="76"/>
      <c r="H434" s="26">
        <f t="shared" si="108"/>
        <v>0</v>
      </c>
      <c r="I434" s="76"/>
      <c r="J434" s="26">
        <f t="shared" si="109"/>
        <v>0</v>
      </c>
      <c r="K434" s="37"/>
      <c r="L434" s="35">
        <f t="shared" si="110"/>
        <v>0</v>
      </c>
      <c r="M434" s="13"/>
      <c r="N434" s="27">
        <v>5</v>
      </c>
      <c r="O434" s="77" t="s">
        <v>93</v>
      </c>
      <c r="P434" s="28"/>
      <c r="Q434" s="29">
        <v>7</v>
      </c>
      <c r="R434" s="76"/>
      <c r="S434" s="26">
        <f t="shared" si="111"/>
        <v>0</v>
      </c>
      <c r="T434" s="76"/>
      <c r="U434" s="26">
        <f t="shared" si="112"/>
        <v>0</v>
      </c>
      <c r="V434" s="37"/>
      <c r="W434" s="35">
        <f t="shared" si="113"/>
        <v>0</v>
      </c>
      <c r="X434" s="23"/>
      <c r="Y434" s="27">
        <v>5</v>
      </c>
      <c r="Z434" s="77" t="s">
        <v>93</v>
      </c>
      <c r="AA434" s="28"/>
      <c r="AB434" s="29">
        <v>7</v>
      </c>
      <c r="AC434" s="76"/>
      <c r="AD434" s="26">
        <f t="shared" si="114"/>
        <v>0</v>
      </c>
      <c r="AE434" s="76"/>
      <c r="AF434" s="26">
        <f t="shared" si="115"/>
        <v>0</v>
      </c>
      <c r="AG434" s="37"/>
      <c r="AH434" s="35">
        <f t="shared" si="116"/>
        <v>0</v>
      </c>
      <c r="AI434" s="23"/>
      <c r="AJ434" s="13"/>
      <c r="AK434" s="177"/>
      <c r="AL434" s="100"/>
      <c r="AM434" s="13"/>
      <c r="AN434" s="13"/>
      <c r="AO434" s="13"/>
      <c r="AP434" s="13"/>
      <c r="AQ434" s="14"/>
      <c r="AR434" s="15"/>
      <c r="AS434" s="70"/>
      <c r="AY434" s="73"/>
    </row>
    <row r="435" spans="2:51" x14ac:dyDescent="0.2">
      <c r="B435" s="36"/>
      <c r="C435" s="27">
        <v>6</v>
      </c>
      <c r="D435" s="17" t="s">
        <v>94</v>
      </c>
      <c r="E435" s="28"/>
      <c r="F435" s="29">
        <v>7</v>
      </c>
      <c r="G435" s="76"/>
      <c r="H435" s="26">
        <f t="shared" si="108"/>
        <v>0</v>
      </c>
      <c r="I435" s="76"/>
      <c r="J435" s="26">
        <f t="shared" si="109"/>
        <v>0</v>
      </c>
      <c r="K435" s="37"/>
      <c r="L435" s="35">
        <f t="shared" si="110"/>
        <v>0</v>
      </c>
      <c r="M435" s="13"/>
      <c r="N435" s="27">
        <v>6</v>
      </c>
      <c r="O435" s="17" t="s">
        <v>94</v>
      </c>
      <c r="P435" s="28"/>
      <c r="Q435" s="29">
        <v>7</v>
      </c>
      <c r="R435" s="76"/>
      <c r="S435" s="26">
        <f t="shared" si="111"/>
        <v>0</v>
      </c>
      <c r="T435" s="76"/>
      <c r="U435" s="26">
        <f t="shared" si="112"/>
        <v>0</v>
      </c>
      <c r="V435" s="37"/>
      <c r="W435" s="35">
        <f t="shared" si="113"/>
        <v>0</v>
      </c>
      <c r="X435" s="23"/>
      <c r="Y435" s="27">
        <v>6</v>
      </c>
      <c r="Z435" s="17" t="s">
        <v>94</v>
      </c>
      <c r="AA435" s="28"/>
      <c r="AB435" s="29">
        <v>7</v>
      </c>
      <c r="AC435" s="76"/>
      <c r="AD435" s="26">
        <f t="shared" si="114"/>
        <v>0</v>
      </c>
      <c r="AE435" s="76"/>
      <c r="AF435" s="26">
        <f t="shared" si="115"/>
        <v>0</v>
      </c>
      <c r="AG435" s="37"/>
      <c r="AH435" s="35">
        <f t="shared" si="116"/>
        <v>0</v>
      </c>
      <c r="AI435" s="23"/>
      <c r="AJ435" s="13"/>
      <c r="AK435" s="36"/>
      <c r="AL435" s="13"/>
      <c r="AM435" s="13"/>
      <c r="AN435" s="13"/>
      <c r="AO435" s="13"/>
      <c r="AP435" s="13"/>
      <c r="AQ435" s="14"/>
      <c r="AR435" s="15"/>
      <c r="AS435" s="70"/>
      <c r="AY435" s="73"/>
    </row>
    <row r="436" spans="2:51" ht="13.5" thickBot="1" x14ac:dyDescent="0.25">
      <c r="B436" s="36"/>
      <c r="C436" s="27">
        <v>7</v>
      </c>
      <c r="D436" s="77" t="s">
        <v>95</v>
      </c>
      <c r="E436" s="28"/>
      <c r="F436" s="29">
        <v>7</v>
      </c>
      <c r="G436" s="76"/>
      <c r="H436" s="26">
        <f t="shared" si="108"/>
        <v>0</v>
      </c>
      <c r="I436" s="76"/>
      <c r="J436" s="26">
        <f t="shared" si="109"/>
        <v>0</v>
      </c>
      <c r="K436" s="37"/>
      <c r="L436" s="35">
        <f t="shared" si="110"/>
        <v>0</v>
      </c>
      <c r="M436" s="13"/>
      <c r="N436" s="27">
        <v>7</v>
      </c>
      <c r="O436" s="77" t="s">
        <v>95</v>
      </c>
      <c r="P436" s="28"/>
      <c r="Q436" s="29">
        <v>7</v>
      </c>
      <c r="R436" s="76"/>
      <c r="S436" s="26">
        <f t="shared" si="111"/>
        <v>0</v>
      </c>
      <c r="T436" s="76"/>
      <c r="U436" s="26">
        <f t="shared" si="112"/>
        <v>0</v>
      </c>
      <c r="V436" s="37"/>
      <c r="W436" s="35">
        <f t="shared" si="113"/>
        <v>0</v>
      </c>
      <c r="X436" s="23"/>
      <c r="Y436" s="27">
        <v>7</v>
      </c>
      <c r="Z436" s="77" t="s">
        <v>95</v>
      </c>
      <c r="AA436" s="28"/>
      <c r="AB436" s="29">
        <v>7</v>
      </c>
      <c r="AC436" s="76"/>
      <c r="AD436" s="26">
        <f t="shared" si="114"/>
        <v>0</v>
      </c>
      <c r="AE436" s="76"/>
      <c r="AF436" s="26">
        <f t="shared" si="115"/>
        <v>0</v>
      </c>
      <c r="AG436" s="37"/>
      <c r="AH436" s="35">
        <f t="shared" si="116"/>
        <v>0</v>
      </c>
      <c r="AI436" s="23"/>
      <c r="AJ436" s="13"/>
      <c r="AK436" s="38"/>
      <c r="AL436" s="39"/>
      <c r="AM436" s="39"/>
      <c r="AN436" s="39"/>
      <c r="AO436" s="39"/>
      <c r="AP436" s="39"/>
      <c r="AQ436" s="40"/>
      <c r="AR436" s="41"/>
      <c r="AS436" s="70"/>
      <c r="AY436" s="73"/>
    </row>
    <row r="437" spans="2:51" x14ac:dyDescent="0.2">
      <c r="B437" s="36"/>
      <c r="C437" s="27">
        <v>8</v>
      </c>
      <c r="D437" s="77" t="s">
        <v>96</v>
      </c>
      <c r="E437" s="28"/>
      <c r="F437" s="29">
        <v>7</v>
      </c>
      <c r="G437" s="76"/>
      <c r="H437" s="26">
        <f t="shared" si="108"/>
        <v>0</v>
      </c>
      <c r="I437" s="76"/>
      <c r="J437" s="26">
        <f t="shared" si="109"/>
        <v>0</v>
      </c>
      <c r="K437" s="37"/>
      <c r="L437" s="35">
        <f t="shared" si="110"/>
        <v>0</v>
      </c>
      <c r="M437" s="13"/>
      <c r="N437" s="27">
        <v>8</v>
      </c>
      <c r="O437" s="77" t="s">
        <v>96</v>
      </c>
      <c r="P437" s="28"/>
      <c r="Q437" s="29">
        <v>7</v>
      </c>
      <c r="R437" s="76"/>
      <c r="S437" s="26">
        <f t="shared" si="111"/>
        <v>0</v>
      </c>
      <c r="T437" s="76"/>
      <c r="U437" s="26">
        <f t="shared" si="112"/>
        <v>0</v>
      </c>
      <c r="V437" s="37"/>
      <c r="W437" s="35">
        <f t="shared" si="113"/>
        <v>0</v>
      </c>
      <c r="X437" s="23"/>
      <c r="Y437" s="27">
        <v>8</v>
      </c>
      <c r="Z437" s="77" t="s">
        <v>96</v>
      </c>
      <c r="AA437" s="28"/>
      <c r="AB437" s="29">
        <v>7</v>
      </c>
      <c r="AC437" s="76"/>
      <c r="AD437" s="26">
        <f t="shared" si="114"/>
        <v>0</v>
      </c>
      <c r="AE437" s="76"/>
      <c r="AF437" s="26">
        <f t="shared" si="115"/>
        <v>0</v>
      </c>
      <c r="AG437" s="37"/>
      <c r="AH437" s="35">
        <f t="shared" si="116"/>
        <v>0</v>
      </c>
      <c r="AI437" s="23"/>
      <c r="AJ437" s="13"/>
      <c r="AK437" s="13"/>
      <c r="AL437" s="13"/>
      <c r="AM437" s="13"/>
      <c r="AN437" s="13"/>
      <c r="AO437" s="13"/>
      <c r="AP437" s="13"/>
      <c r="AQ437" s="13"/>
      <c r="AR437" s="13"/>
      <c r="AS437" s="70"/>
      <c r="AY437" s="73"/>
    </row>
    <row r="438" spans="2:51" x14ac:dyDescent="0.2">
      <c r="B438" s="36"/>
      <c r="C438" s="27">
        <v>9</v>
      </c>
      <c r="D438" s="17" t="s">
        <v>97</v>
      </c>
      <c r="E438" s="28"/>
      <c r="F438" s="29">
        <v>7</v>
      </c>
      <c r="G438" s="76"/>
      <c r="H438" s="26">
        <f t="shared" si="108"/>
        <v>0</v>
      </c>
      <c r="I438" s="76"/>
      <c r="J438" s="26">
        <f t="shared" si="109"/>
        <v>0</v>
      </c>
      <c r="K438" s="31"/>
      <c r="L438" s="35">
        <f t="shared" si="110"/>
        <v>0</v>
      </c>
      <c r="M438" s="13"/>
      <c r="N438" s="27">
        <v>9</v>
      </c>
      <c r="O438" s="17" t="s">
        <v>97</v>
      </c>
      <c r="P438" s="28"/>
      <c r="Q438" s="29">
        <v>7</v>
      </c>
      <c r="R438" s="76"/>
      <c r="S438" s="26">
        <f t="shared" si="111"/>
        <v>0</v>
      </c>
      <c r="T438" s="76"/>
      <c r="U438" s="26">
        <f t="shared" si="112"/>
        <v>0</v>
      </c>
      <c r="V438" s="31"/>
      <c r="W438" s="35">
        <f t="shared" si="113"/>
        <v>0</v>
      </c>
      <c r="X438" s="23"/>
      <c r="Y438" s="27">
        <v>9</v>
      </c>
      <c r="Z438" s="17" t="s">
        <v>97</v>
      </c>
      <c r="AA438" s="28"/>
      <c r="AB438" s="29">
        <v>7</v>
      </c>
      <c r="AC438" s="76"/>
      <c r="AD438" s="26">
        <f t="shared" si="114"/>
        <v>0</v>
      </c>
      <c r="AE438" s="76"/>
      <c r="AF438" s="26">
        <f t="shared" si="115"/>
        <v>0</v>
      </c>
      <c r="AG438" s="31"/>
      <c r="AH438" s="35">
        <f t="shared" si="116"/>
        <v>0</v>
      </c>
      <c r="AI438" s="23"/>
      <c r="AJ438" s="13"/>
      <c r="AK438" s="13"/>
      <c r="AL438" s="13"/>
      <c r="AM438" s="13"/>
      <c r="AN438" s="13"/>
      <c r="AO438" s="13"/>
      <c r="AP438" s="13"/>
      <c r="AQ438" s="13"/>
      <c r="AR438" s="13"/>
      <c r="AS438" s="70"/>
      <c r="AY438" s="73"/>
    </row>
    <row r="439" spans="2:51" x14ac:dyDescent="0.2">
      <c r="B439" s="36"/>
      <c r="C439" s="25">
        <v>10</v>
      </c>
      <c r="D439" s="33" t="s">
        <v>98</v>
      </c>
      <c r="E439" s="20"/>
      <c r="F439" s="29">
        <v>11</v>
      </c>
      <c r="G439" s="76"/>
      <c r="H439" s="26">
        <f>SUM(G439*F439)</f>
        <v>0</v>
      </c>
      <c r="I439" s="76"/>
      <c r="J439" s="26">
        <f>SUM(I439*F439)</f>
        <v>0</v>
      </c>
      <c r="K439" s="10"/>
      <c r="L439" s="35">
        <f>SUM(H439+J439)</f>
        <v>0</v>
      </c>
      <c r="M439" s="13"/>
      <c r="N439" s="25">
        <v>10</v>
      </c>
      <c r="O439" s="33" t="s">
        <v>98</v>
      </c>
      <c r="P439" s="20"/>
      <c r="Q439" s="29">
        <v>11</v>
      </c>
      <c r="R439" s="76"/>
      <c r="S439" s="26">
        <f>SUM(R439*Q439)</f>
        <v>0</v>
      </c>
      <c r="T439" s="76"/>
      <c r="U439" s="26">
        <f>SUM(T439*Q439)</f>
        <v>0</v>
      </c>
      <c r="V439" s="10"/>
      <c r="W439" s="35">
        <f>SUM(S439+U439)</f>
        <v>0</v>
      </c>
      <c r="X439" s="23"/>
      <c r="Y439" s="25">
        <v>10</v>
      </c>
      <c r="Z439" s="33" t="s">
        <v>98</v>
      </c>
      <c r="AA439" s="20"/>
      <c r="AB439" s="29">
        <v>11</v>
      </c>
      <c r="AC439" s="76"/>
      <c r="AD439" s="26">
        <f>SUM(AC439*AB439)</f>
        <v>0</v>
      </c>
      <c r="AE439" s="76"/>
      <c r="AF439" s="26">
        <f>SUM(AE439*AB439)</f>
        <v>0</v>
      </c>
      <c r="AG439" s="10"/>
      <c r="AH439" s="35">
        <f>SUM(AD439+AF439)</f>
        <v>0</v>
      </c>
      <c r="AI439" s="23"/>
      <c r="AJ439" s="13"/>
      <c r="AK439" s="13"/>
      <c r="AL439" s="13"/>
      <c r="AM439" s="13"/>
      <c r="AN439" s="13"/>
      <c r="AO439" s="13"/>
      <c r="AP439" s="13"/>
      <c r="AQ439" s="13"/>
      <c r="AR439" s="13"/>
      <c r="AS439" s="70"/>
      <c r="AY439" s="73"/>
    </row>
    <row r="440" spans="2:51" x14ac:dyDescent="0.2">
      <c r="B440" s="36"/>
      <c r="C440" s="36"/>
      <c r="D440" s="13"/>
      <c r="E440" s="22"/>
      <c r="F440" s="13"/>
      <c r="G440" s="23"/>
      <c r="H440" s="13"/>
      <c r="I440" s="23"/>
      <c r="J440" s="13"/>
      <c r="K440" s="23"/>
      <c r="L440" s="24"/>
      <c r="M440" s="13"/>
      <c r="N440" s="36"/>
      <c r="O440" s="13"/>
      <c r="P440" s="22"/>
      <c r="Q440" s="13"/>
      <c r="R440" s="23"/>
      <c r="S440" s="13"/>
      <c r="T440" s="23"/>
      <c r="U440" s="13"/>
      <c r="V440" s="23"/>
      <c r="W440" s="24"/>
      <c r="X440" s="23"/>
      <c r="Y440" s="36"/>
      <c r="Z440" s="13"/>
      <c r="AA440" s="22"/>
      <c r="AB440" s="13"/>
      <c r="AC440" s="23"/>
      <c r="AD440" s="13"/>
      <c r="AE440" s="23"/>
      <c r="AF440" s="13"/>
      <c r="AG440" s="23"/>
      <c r="AH440" s="24"/>
      <c r="AI440" s="23"/>
      <c r="AJ440" s="13"/>
      <c r="AK440" s="13"/>
      <c r="AL440" s="13"/>
      <c r="AM440" s="13"/>
      <c r="AN440" s="13"/>
      <c r="AO440" s="13"/>
      <c r="AP440" s="13"/>
      <c r="AQ440" s="13"/>
      <c r="AR440" s="13"/>
      <c r="AS440" s="70"/>
      <c r="AY440" s="73"/>
    </row>
    <row r="441" spans="2:51" x14ac:dyDescent="0.2">
      <c r="B441" s="36"/>
      <c r="C441" s="25">
        <v>11</v>
      </c>
      <c r="D441" s="249" t="s">
        <v>99</v>
      </c>
      <c r="E441" s="250"/>
      <c r="F441" s="42"/>
      <c r="G441" s="43"/>
      <c r="H441" s="43"/>
      <c r="I441" s="43"/>
      <c r="J441" s="43"/>
      <c r="K441" s="13"/>
      <c r="L441" s="44"/>
      <c r="M441" s="13"/>
      <c r="N441" s="25">
        <v>11</v>
      </c>
      <c r="O441" s="249" t="s">
        <v>99</v>
      </c>
      <c r="P441" s="250"/>
      <c r="Q441" s="42"/>
      <c r="R441" s="43"/>
      <c r="S441" s="43"/>
      <c r="T441" s="43"/>
      <c r="U441" s="43"/>
      <c r="V441" s="13"/>
      <c r="W441" s="44"/>
      <c r="X441" s="23"/>
      <c r="Y441" s="25">
        <v>11</v>
      </c>
      <c r="Z441" s="249" t="s">
        <v>99</v>
      </c>
      <c r="AA441" s="250"/>
      <c r="AB441" s="42"/>
      <c r="AC441" s="43"/>
      <c r="AD441" s="43"/>
      <c r="AE441" s="43"/>
      <c r="AF441" s="43"/>
      <c r="AG441" s="13"/>
      <c r="AH441" s="44"/>
      <c r="AI441" s="23"/>
      <c r="AJ441" s="13"/>
      <c r="AK441" s="13"/>
      <c r="AL441" s="13"/>
      <c r="AM441" s="13"/>
      <c r="AN441" s="13"/>
      <c r="AO441" s="13"/>
      <c r="AP441" s="13"/>
      <c r="AQ441" s="13"/>
      <c r="AR441" s="13"/>
      <c r="AS441" s="70"/>
      <c r="AY441" s="73"/>
    </row>
    <row r="442" spans="2:51" x14ac:dyDescent="0.2">
      <c r="B442" s="36"/>
      <c r="C442" s="25"/>
      <c r="D442" s="17" t="s">
        <v>100</v>
      </c>
      <c r="E442" s="20"/>
      <c r="F442" s="46">
        <v>6</v>
      </c>
      <c r="G442" s="76"/>
      <c r="H442" s="47">
        <f>SUM(G442*F442)</f>
        <v>0</v>
      </c>
      <c r="I442" s="76"/>
      <c r="J442" s="48">
        <f>SUM(I442*F442)</f>
        <v>0</v>
      </c>
      <c r="K442" s="34"/>
      <c r="L442" s="44">
        <f>SUM(H442+J442)</f>
        <v>0</v>
      </c>
      <c r="M442" s="13"/>
      <c r="N442" s="25"/>
      <c r="O442" s="17" t="s">
        <v>100</v>
      </c>
      <c r="P442" s="20"/>
      <c r="Q442" s="46">
        <v>6</v>
      </c>
      <c r="R442" s="76"/>
      <c r="S442" s="47">
        <f>SUM(R442*Q442)</f>
        <v>0</v>
      </c>
      <c r="T442" s="76"/>
      <c r="U442" s="48">
        <f>SUM(T442*Q442)</f>
        <v>0</v>
      </c>
      <c r="V442" s="34"/>
      <c r="W442" s="44">
        <f>SUM(S442+U442)</f>
        <v>0</v>
      </c>
      <c r="X442" s="23"/>
      <c r="Y442" s="25"/>
      <c r="Z442" s="17" t="s">
        <v>100</v>
      </c>
      <c r="AA442" s="20"/>
      <c r="AB442" s="46">
        <v>6</v>
      </c>
      <c r="AC442" s="76"/>
      <c r="AD442" s="47">
        <f>SUM(AC442*AB442)</f>
        <v>0</v>
      </c>
      <c r="AE442" s="76"/>
      <c r="AF442" s="48">
        <f>SUM(AE442*AB442)</f>
        <v>0</v>
      </c>
      <c r="AG442" s="34"/>
      <c r="AH442" s="44">
        <f>SUM(AD442+AF442)</f>
        <v>0</v>
      </c>
      <c r="AI442" s="23"/>
      <c r="AJ442" s="13"/>
      <c r="AK442" s="13"/>
      <c r="AL442" s="13"/>
      <c r="AM442" s="13"/>
      <c r="AN442" s="13"/>
      <c r="AO442" s="13"/>
      <c r="AP442" s="13"/>
      <c r="AQ442" s="13"/>
      <c r="AR442" s="13"/>
      <c r="AS442" s="70"/>
      <c r="AY442" s="73"/>
    </row>
    <row r="443" spans="2:51" x14ac:dyDescent="0.2">
      <c r="B443" s="36"/>
      <c r="C443" s="25"/>
      <c r="D443" s="17" t="s">
        <v>101</v>
      </c>
      <c r="E443" s="45"/>
      <c r="F443" s="46">
        <v>4</v>
      </c>
      <c r="G443" s="76"/>
      <c r="H443" s="47">
        <f>SUM(G443*F443)</f>
        <v>0</v>
      </c>
      <c r="I443" s="76"/>
      <c r="J443" s="48">
        <f>SUM(I443*F443)</f>
        <v>0</v>
      </c>
      <c r="K443" s="34"/>
      <c r="L443" s="44">
        <f>SUM(H443+J443)</f>
        <v>0</v>
      </c>
      <c r="M443" s="13"/>
      <c r="N443" s="25"/>
      <c r="O443" s="17" t="s">
        <v>101</v>
      </c>
      <c r="P443" s="45"/>
      <c r="Q443" s="46">
        <v>4</v>
      </c>
      <c r="R443" s="76"/>
      <c r="S443" s="47">
        <f>SUM(R443*Q443)</f>
        <v>0</v>
      </c>
      <c r="T443" s="76"/>
      <c r="U443" s="48">
        <f>SUM(T443*Q443)</f>
        <v>0</v>
      </c>
      <c r="V443" s="34"/>
      <c r="W443" s="44">
        <f>SUM(S443+U443)</f>
        <v>0</v>
      </c>
      <c r="X443" s="23"/>
      <c r="Y443" s="25"/>
      <c r="Z443" s="17" t="s">
        <v>101</v>
      </c>
      <c r="AA443" s="45"/>
      <c r="AB443" s="46">
        <v>4</v>
      </c>
      <c r="AC443" s="76"/>
      <c r="AD443" s="47">
        <f>SUM(AC443*AB443)</f>
        <v>0</v>
      </c>
      <c r="AE443" s="76"/>
      <c r="AF443" s="48">
        <f>SUM(AE443*AB443)</f>
        <v>0</v>
      </c>
      <c r="AG443" s="34"/>
      <c r="AH443" s="44">
        <f>SUM(AD443+AF443)</f>
        <v>0</v>
      </c>
      <c r="AI443" s="23"/>
      <c r="AJ443" s="13"/>
      <c r="AK443" s="13"/>
      <c r="AL443" s="13"/>
      <c r="AM443" s="13"/>
      <c r="AN443" s="13"/>
      <c r="AO443" s="13"/>
      <c r="AP443" s="13"/>
      <c r="AQ443" s="13"/>
      <c r="AR443" s="13"/>
      <c r="AS443" s="70"/>
      <c r="AY443" s="73"/>
    </row>
    <row r="444" spans="2:51" x14ac:dyDescent="0.2">
      <c r="B444" s="36"/>
      <c r="C444" s="25"/>
      <c r="D444" s="17" t="s">
        <v>102</v>
      </c>
      <c r="E444" s="20"/>
      <c r="F444" s="29">
        <v>2</v>
      </c>
      <c r="G444" s="76"/>
      <c r="H444" s="26">
        <f>SUM(G444*F444)</f>
        <v>0</v>
      </c>
      <c r="I444" s="76"/>
      <c r="J444" s="26">
        <f>SUM(I444*F444)</f>
        <v>0</v>
      </c>
      <c r="K444" s="37"/>
      <c r="L444" s="35">
        <f>SUM(H444+J444)</f>
        <v>0</v>
      </c>
      <c r="M444" s="13"/>
      <c r="N444" s="25"/>
      <c r="O444" s="17" t="s">
        <v>102</v>
      </c>
      <c r="P444" s="20"/>
      <c r="Q444" s="29">
        <v>2</v>
      </c>
      <c r="R444" s="76"/>
      <c r="S444" s="26">
        <f>SUM(R444*Q444)</f>
        <v>0</v>
      </c>
      <c r="T444" s="76"/>
      <c r="U444" s="26">
        <f>SUM(T444*Q444)</f>
        <v>0</v>
      </c>
      <c r="V444" s="37"/>
      <c r="W444" s="35">
        <f>SUM(S444+U444)</f>
        <v>0</v>
      </c>
      <c r="X444" s="23"/>
      <c r="Y444" s="25"/>
      <c r="Z444" s="17" t="s">
        <v>102</v>
      </c>
      <c r="AA444" s="20"/>
      <c r="AB444" s="29">
        <v>2</v>
      </c>
      <c r="AC444" s="76"/>
      <c r="AD444" s="26">
        <f>SUM(AC444*AB444)</f>
        <v>0</v>
      </c>
      <c r="AE444" s="76"/>
      <c r="AF444" s="26">
        <f>SUM(AE444*AB444)</f>
        <v>0</v>
      </c>
      <c r="AG444" s="37"/>
      <c r="AH444" s="35">
        <f>SUM(AD444+AF444)</f>
        <v>0</v>
      </c>
      <c r="AI444" s="23"/>
      <c r="AJ444" s="13"/>
      <c r="AK444" s="13"/>
      <c r="AL444" s="13"/>
      <c r="AM444" s="13"/>
      <c r="AN444" s="13"/>
      <c r="AO444" s="13"/>
      <c r="AP444" s="13"/>
      <c r="AQ444" s="13"/>
      <c r="AR444" s="13"/>
      <c r="AS444" s="70"/>
      <c r="AY444" s="73"/>
    </row>
    <row r="445" spans="2:51" x14ac:dyDescent="0.2">
      <c r="B445" s="36"/>
      <c r="C445" s="25"/>
      <c r="D445" s="17" t="s">
        <v>103</v>
      </c>
      <c r="E445" s="78"/>
      <c r="F445" s="29">
        <v>6</v>
      </c>
      <c r="G445" s="76"/>
      <c r="H445" s="26">
        <f>SUM(G445*F445)</f>
        <v>0</v>
      </c>
      <c r="I445" s="76"/>
      <c r="J445" s="26">
        <f>SUM(I445*F445)</f>
        <v>0</v>
      </c>
      <c r="K445" s="34"/>
      <c r="L445" s="35">
        <f>SUM(H445+J445)</f>
        <v>0</v>
      </c>
      <c r="M445" s="13"/>
      <c r="N445" s="25"/>
      <c r="O445" s="17" t="s">
        <v>103</v>
      </c>
      <c r="P445" s="78"/>
      <c r="Q445" s="29">
        <v>6</v>
      </c>
      <c r="R445" s="76"/>
      <c r="S445" s="26">
        <f>SUM(R445*Q445)</f>
        <v>0</v>
      </c>
      <c r="T445" s="76"/>
      <c r="U445" s="26">
        <f>SUM(T445*Q445)</f>
        <v>0</v>
      </c>
      <c r="V445" s="34"/>
      <c r="W445" s="35">
        <f>SUM(S445+U445)</f>
        <v>0</v>
      </c>
      <c r="X445" s="23"/>
      <c r="Y445" s="25"/>
      <c r="Z445" s="17" t="s">
        <v>103</v>
      </c>
      <c r="AA445" s="78"/>
      <c r="AB445" s="29">
        <v>6</v>
      </c>
      <c r="AC445" s="76"/>
      <c r="AD445" s="26">
        <f>SUM(AC445*AB445)</f>
        <v>0</v>
      </c>
      <c r="AE445" s="76"/>
      <c r="AF445" s="26">
        <f>SUM(AE445*AB445)</f>
        <v>0</v>
      </c>
      <c r="AG445" s="34"/>
      <c r="AH445" s="35">
        <f>SUM(AD445+AF445)</f>
        <v>0</v>
      </c>
      <c r="AI445" s="23"/>
      <c r="AJ445" s="13"/>
      <c r="AK445" s="13"/>
      <c r="AL445" s="13"/>
      <c r="AM445" s="13"/>
      <c r="AN445" s="13"/>
      <c r="AO445" s="13"/>
      <c r="AP445" s="13"/>
      <c r="AQ445" s="13"/>
      <c r="AR445" s="13"/>
      <c r="AS445" s="70"/>
      <c r="AY445" s="73"/>
    </row>
    <row r="446" spans="2:51" x14ac:dyDescent="0.2">
      <c r="B446" s="36"/>
      <c r="C446" s="25"/>
      <c r="D446" s="17" t="s">
        <v>104</v>
      </c>
      <c r="E446" s="78"/>
      <c r="F446" s="29">
        <v>4</v>
      </c>
      <c r="G446" s="76"/>
      <c r="H446" s="26">
        <f>SUM(G446*F446)</f>
        <v>0</v>
      </c>
      <c r="I446" s="76"/>
      <c r="J446" s="26">
        <f>SUM(I446*F446)</f>
        <v>0</v>
      </c>
      <c r="K446" s="34"/>
      <c r="L446" s="35">
        <f>SUM(H446+J446)</f>
        <v>0</v>
      </c>
      <c r="M446" s="13"/>
      <c r="N446" s="25"/>
      <c r="O446" s="17" t="s">
        <v>104</v>
      </c>
      <c r="P446" s="78"/>
      <c r="Q446" s="29">
        <v>4</v>
      </c>
      <c r="R446" s="76"/>
      <c r="S446" s="26">
        <f>SUM(R446*Q446)</f>
        <v>0</v>
      </c>
      <c r="T446" s="76"/>
      <c r="U446" s="26">
        <f>SUM(T446*Q446)</f>
        <v>0</v>
      </c>
      <c r="V446" s="34"/>
      <c r="W446" s="35">
        <f>SUM(S446+U446)</f>
        <v>0</v>
      </c>
      <c r="X446" s="23"/>
      <c r="Y446" s="25"/>
      <c r="Z446" s="17" t="s">
        <v>104</v>
      </c>
      <c r="AA446" s="78"/>
      <c r="AB446" s="29">
        <v>4</v>
      </c>
      <c r="AC446" s="76"/>
      <c r="AD446" s="26">
        <f>SUM(AC446*AB446)</f>
        <v>0</v>
      </c>
      <c r="AE446" s="76"/>
      <c r="AF446" s="26">
        <f>SUM(AE446*AB446)</f>
        <v>0</v>
      </c>
      <c r="AG446" s="34"/>
      <c r="AH446" s="35">
        <f>SUM(AD446+AF446)</f>
        <v>0</v>
      </c>
      <c r="AI446" s="23"/>
      <c r="AJ446" s="13"/>
      <c r="AK446" s="13"/>
      <c r="AL446" s="13"/>
      <c r="AM446" s="13"/>
      <c r="AN446" s="13"/>
      <c r="AO446" s="13"/>
      <c r="AP446" s="13"/>
      <c r="AQ446" s="13"/>
      <c r="AR446" s="13"/>
      <c r="AS446" s="70"/>
      <c r="AY446" s="73"/>
    </row>
    <row r="447" spans="2:51" x14ac:dyDescent="0.2">
      <c r="B447" s="36"/>
      <c r="C447" s="36"/>
      <c r="D447" s="13"/>
      <c r="E447" s="49"/>
      <c r="F447" s="22"/>
      <c r="G447" s="89"/>
      <c r="H447" s="23"/>
      <c r="I447" s="89"/>
      <c r="J447" s="23"/>
      <c r="K447" s="13"/>
      <c r="L447" s="24"/>
      <c r="M447" s="13"/>
      <c r="N447" s="36"/>
      <c r="O447" s="13"/>
      <c r="P447" s="49"/>
      <c r="Q447" s="22"/>
      <c r="R447" s="89"/>
      <c r="S447" s="23"/>
      <c r="T447" s="89"/>
      <c r="U447" s="23"/>
      <c r="V447" s="13"/>
      <c r="W447" s="24"/>
      <c r="X447" s="23"/>
      <c r="Y447" s="36"/>
      <c r="Z447" s="13"/>
      <c r="AA447" s="49"/>
      <c r="AB447" s="22"/>
      <c r="AC447" s="89"/>
      <c r="AD447" s="23"/>
      <c r="AE447" s="89"/>
      <c r="AF447" s="23"/>
      <c r="AG447" s="13"/>
      <c r="AH447" s="24"/>
      <c r="AI447" s="23"/>
      <c r="AJ447" s="13"/>
      <c r="AK447" s="13"/>
      <c r="AL447" s="13"/>
      <c r="AM447" s="13"/>
      <c r="AN447" s="13"/>
      <c r="AO447" s="13"/>
      <c r="AP447" s="13"/>
      <c r="AQ447" s="13"/>
      <c r="AR447" s="13"/>
      <c r="AS447" s="70"/>
      <c r="AY447" s="73"/>
    </row>
    <row r="448" spans="2:51" ht="13.5" thickBot="1" x14ac:dyDescent="0.25">
      <c r="B448" s="36"/>
      <c r="C448" s="36"/>
      <c r="D448" s="13"/>
      <c r="E448" s="49"/>
      <c r="F448" s="22"/>
      <c r="G448" s="107" t="s">
        <v>105</v>
      </c>
      <c r="H448" s="108">
        <f>SUM(H430:H446)</f>
        <v>0</v>
      </c>
      <c r="I448" s="107" t="s">
        <v>106</v>
      </c>
      <c r="J448" s="108">
        <f>SUM(J430:J446)</f>
        <v>0</v>
      </c>
      <c r="K448" s="13"/>
      <c r="L448" s="24"/>
      <c r="M448" s="13"/>
      <c r="N448" s="36"/>
      <c r="O448" s="13"/>
      <c r="P448" s="49"/>
      <c r="Q448" s="22"/>
      <c r="R448" s="107" t="s">
        <v>105</v>
      </c>
      <c r="S448" s="108">
        <f>SUM(S430:S446)</f>
        <v>0</v>
      </c>
      <c r="T448" s="107" t="s">
        <v>106</v>
      </c>
      <c r="U448" s="108">
        <f>SUM(U430:U446)</f>
        <v>0</v>
      </c>
      <c r="V448" s="13"/>
      <c r="W448" s="24"/>
      <c r="X448" s="23"/>
      <c r="Y448" s="36"/>
      <c r="Z448" s="13"/>
      <c r="AA448" s="49"/>
      <c r="AB448" s="22"/>
      <c r="AC448" s="107" t="s">
        <v>105</v>
      </c>
      <c r="AD448" s="108">
        <f>SUM(AD430:AD446)</f>
        <v>0</v>
      </c>
      <c r="AE448" s="107" t="s">
        <v>106</v>
      </c>
      <c r="AF448" s="108">
        <f>SUM(AF430:AF446)</f>
        <v>0</v>
      </c>
      <c r="AG448" s="13"/>
      <c r="AH448" s="24"/>
      <c r="AI448" s="23"/>
      <c r="AJ448" s="13"/>
      <c r="AK448" s="13"/>
      <c r="AL448" s="13"/>
      <c r="AM448" s="13"/>
      <c r="AN448" s="13"/>
      <c r="AO448" s="13"/>
      <c r="AP448" s="13"/>
      <c r="AQ448" s="13"/>
      <c r="AR448" s="13"/>
      <c r="AS448" s="70"/>
      <c r="AY448" s="73"/>
    </row>
    <row r="449" spans="2:53" ht="13.5" thickBot="1" x14ac:dyDescent="0.25">
      <c r="B449" s="36"/>
      <c r="C449" s="36"/>
      <c r="D449" s="13"/>
      <c r="E449" s="49"/>
      <c r="F449" s="22"/>
      <c r="G449" s="83"/>
      <c r="H449" s="84"/>
      <c r="I449" s="84"/>
      <c r="J449" s="85" t="s">
        <v>107</v>
      </c>
      <c r="K449" s="86"/>
      <c r="L449" s="87">
        <f>SUM(L430:L446)</f>
        <v>0</v>
      </c>
      <c r="M449" s="13"/>
      <c r="N449" s="36"/>
      <c r="O449" s="13"/>
      <c r="P449" s="49"/>
      <c r="Q449" s="22"/>
      <c r="R449" s="83"/>
      <c r="S449" s="84"/>
      <c r="T449" s="84"/>
      <c r="U449" s="85" t="s">
        <v>107</v>
      </c>
      <c r="V449" s="86"/>
      <c r="W449" s="87">
        <f>SUM(W430:W446)</f>
        <v>0</v>
      </c>
      <c r="X449" s="23"/>
      <c r="Y449" s="36"/>
      <c r="Z449" s="13"/>
      <c r="AA449" s="49"/>
      <c r="AB449" s="22"/>
      <c r="AC449" s="83"/>
      <c r="AD449" s="84"/>
      <c r="AE449" s="84"/>
      <c r="AF449" s="85" t="s">
        <v>107</v>
      </c>
      <c r="AG449" s="86"/>
      <c r="AH449" s="87">
        <f>SUM(AH430:AH446)</f>
        <v>0</v>
      </c>
      <c r="AI449" s="23"/>
      <c r="AJ449" s="13"/>
      <c r="AK449" s="13"/>
      <c r="AL449" s="13"/>
      <c r="AM449" s="13"/>
      <c r="AN449" s="13"/>
      <c r="AO449" s="13"/>
      <c r="AP449" s="13"/>
      <c r="AQ449" s="13"/>
      <c r="AR449" s="13"/>
      <c r="AS449" s="70"/>
      <c r="AY449" s="73"/>
    </row>
    <row r="450" spans="2:53" x14ac:dyDescent="0.2">
      <c r="B450" s="36"/>
      <c r="C450" s="36"/>
      <c r="D450" s="100"/>
      <c r="E450" s="49"/>
      <c r="F450" s="22"/>
      <c r="G450" s="81"/>
      <c r="H450" s="82"/>
      <c r="I450" s="88"/>
      <c r="J450" s="88"/>
      <c r="K450" s="13"/>
      <c r="L450" s="24"/>
      <c r="M450" s="13"/>
      <c r="N450" s="36"/>
      <c r="O450" s="100"/>
      <c r="P450" s="49"/>
      <c r="Q450" s="22"/>
      <c r="R450" s="81"/>
      <c r="S450" s="82"/>
      <c r="T450" s="88"/>
      <c r="U450" s="88"/>
      <c r="V450" s="13"/>
      <c r="W450" s="24"/>
      <c r="X450" s="23"/>
      <c r="Y450" s="36"/>
      <c r="Z450" s="100"/>
      <c r="AA450" s="49"/>
      <c r="AB450" s="22"/>
      <c r="AC450" s="81"/>
      <c r="AD450" s="82"/>
      <c r="AE450" s="88"/>
      <c r="AF450" s="88"/>
      <c r="AG450" s="13"/>
      <c r="AH450" s="24"/>
      <c r="AI450" s="23"/>
      <c r="AJ450" s="13"/>
      <c r="AK450" s="13"/>
      <c r="AL450" s="13"/>
      <c r="AM450" s="13"/>
      <c r="AN450" s="13"/>
      <c r="AO450" s="13"/>
      <c r="AP450" s="13"/>
      <c r="AQ450" s="13"/>
      <c r="AR450" s="13"/>
      <c r="AS450" s="70"/>
      <c r="AY450" s="73"/>
    </row>
    <row r="451" spans="2:53" x14ac:dyDescent="0.2">
      <c r="B451" s="36"/>
      <c r="C451" s="36"/>
      <c r="D451" s="100"/>
      <c r="E451" s="89" t="s">
        <v>108</v>
      </c>
      <c r="F451" s="22"/>
      <c r="G451" s="90"/>
      <c r="H451" s="91">
        <f>IF(G451="Yes",-0.1,0)</f>
        <v>0</v>
      </c>
      <c r="I451" s="23"/>
      <c r="J451" s="23"/>
      <c r="K451" s="13"/>
      <c r="L451" s="24"/>
      <c r="M451" s="13"/>
      <c r="N451" s="36"/>
      <c r="O451" s="100"/>
      <c r="P451" s="89" t="s">
        <v>108</v>
      </c>
      <c r="Q451" s="22"/>
      <c r="R451" s="90"/>
      <c r="S451" s="91">
        <f>IF(R451="Yes",-0.1,0)</f>
        <v>0</v>
      </c>
      <c r="T451" s="23"/>
      <c r="U451" s="23"/>
      <c r="V451" s="13"/>
      <c r="W451" s="24"/>
      <c r="X451" s="23"/>
      <c r="Y451" s="36"/>
      <c r="Z451" s="100"/>
      <c r="AA451" s="89" t="s">
        <v>108</v>
      </c>
      <c r="AB451" s="22"/>
      <c r="AC451" s="90"/>
      <c r="AD451" s="91">
        <f>IF(AC451="Yes",-0.1,0)</f>
        <v>0</v>
      </c>
      <c r="AE451" s="23"/>
      <c r="AF451" s="23"/>
      <c r="AG451" s="13"/>
      <c r="AH451" s="24"/>
      <c r="AI451" s="23"/>
      <c r="AJ451" s="13"/>
      <c r="AK451" s="13"/>
      <c r="AL451" s="13"/>
      <c r="AM451" s="13"/>
      <c r="AN451" s="13"/>
      <c r="AO451" s="13"/>
      <c r="AP451" s="13"/>
      <c r="AQ451" s="13"/>
      <c r="AR451" s="13"/>
      <c r="AS451" s="70"/>
      <c r="AY451" s="73"/>
    </row>
    <row r="452" spans="2:53" x14ac:dyDescent="0.2">
      <c r="B452" s="36"/>
      <c r="C452" s="36"/>
      <c r="D452" s="100"/>
      <c r="E452" s="89" t="s">
        <v>109</v>
      </c>
      <c r="F452" s="92"/>
      <c r="G452" s="90"/>
      <c r="H452" s="91">
        <f>IF(G452="Yes",-0.03,0)</f>
        <v>0</v>
      </c>
      <c r="I452" s="23"/>
      <c r="J452" s="23"/>
      <c r="K452" s="13"/>
      <c r="L452" s="24"/>
      <c r="M452" s="13"/>
      <c r="N452" s="36"/>
      <c r="O452" s="100"/>
      <c r="P452" s="89" t="s">
        <v>109</v>
      </c>
      <c r="Q452" s="92"/>
      <c r="R452" s="90"/>
      <c r="S452" s="91">
        <f>IF(R452="Yes",-0.03,0)</f>
        <v>0</v>
      </c>
      <c r="T452" s="23"/>
      <c r="U452" s="23"/>
      <c r="V452" s="13"/>
      <c r="W452" s="24"/>
      <c r="X452" s="23"/>
      <c r="Y452" s="36"/>
      <c r="Z452" s="100"/>
      <c r="AA452" s="89" t="s">
        <v>109</v>
      </c>
      <c r="AB452" s="92"/>
      <c r="AC452" s="90"/>
      <c r="AD452" s="91">
        <f>IF(AC452="Yes",-0.03,0)</f>
        <v>0</v>
      </c>
      <c r="AE452" s="23"/>
      <c r="AF452" s="23"/>
      <c r="AG452" s="13"/>
      <c r="AH452" s="24"/>
      <c r="AI452" s="23"/>
      <c r="AJ452" s="13"/>
      <c r="AK452" s="13"/>
      <c r="AL452" s="13"/>
      <c r="AM452" s="13"/>
      <c r="AN452" s="13"/>
      <c r="AO452" s="13"/>
      <c r="AP452" s="13"/>
      <c r="AQ452" s="13"/>
      <c r="AR452" s="13"/>
      <c r="AS452" s="70"/>
      <c r="AY452" s="73"/>
    </row>
    <row r="453" spans="2:53" ht="13.5" thickBot="1" x14ac:dyDescent="0.25">
      <c r="B453" s="36"/>
      <c r="C453" s="36"/>
      <c r="D453" s="13"/>
      <c r="E453" s="89" t="s">
        <v>110</v>
      </c>
      <c r="F453" s="22"/>
      <c r="G453" s="90"/>
      <c r="H453" s="93">
        <f>IF(G453="Yes",-0.1,0)</f>
        <v>0</v>
      </c>
      <c r="I453" s="100"/>
      <c r="J453" s="100"/>
      <c r="K453" s="13"/>
      <c r="L453" s="24"/>
      <c r="M453" s="13"/>
      <c r="N453" s="36"/>
      <c r="O453" s="13"/>
      <c r="P453" s="89" t="s">
        <v>110</v>
      </c>
      <c r="Q453" s="22"/>
      <c r="R453" s="90"/>
      <c r="S453" s="93">
        <f>IF(R453="Yes",-0.1,0)</f>
        <v>0</v>
      </c>
      <c r="T453" s="100"/>
      <c r="U453" s="100"/>
      <c r="V453" s="13"/>
      <c r="W453" s="24"/>
      <c r="X453" s="23"/>
      <c r="Y453" s="36"/>
      <c r="Z453" s="13"/>
      <c r="AA453" s="89" t="s">
        <v>110</v>
      </c>
      <c r="AB453" s="22"/>
      <c r="AC453" s="90"/>
      <c r="AD453" s="93">
        <f>IF(AC453="Yes",-0.1,0)</f>
        <v>0</v>
      </c>
      <c r="AE453" s="100"/>
      <c r="AF453" s="100"/>
      <c r="AG453" s="13"/>
      <c r="AH453" s="24"/>
      <c r="AI453" s="23"/>
      <c r="AJ453" s="13"/>
      <c r="AK453" s="13"/>
      <c r="AL453" s="13"/>
      <c r="AM453" s="13"/>
      <c r="AN453" s="13"/>
      <c r="AO453" s="13"/>
      <c r="AP453" s="13"/>
      <c r="AQ453" s="13"/>
      <c r="AR453" s="13"/>
      <c r="AS453" s="70"/>
      <c r="AY453" s="73"/>
    </row>
    <row r="454" spans="2:53" ht="13.5" thickBot="1" x14ac:dyDescent="0.25">
      <c r="B454" s="36"/>
      <c r="C454" s="36"/>
      <c r="D454" s="13"/>
      <c r="E454" s="49"/>
      <c r="F454" s="22"/>
      <c r="G454" s="81"/>
      <c r="H454" s="94">
        <f>SUM(H451:H453)</f>
        <v>0</v>
      </c>
      <c r="I454" s="95"/>
      <c r="J454" s="96" t="s">
        <v>111</v>
      </c>
      <c r="K454" s="97"/>
      <c r="L454" s="87">
        <f>SUM(L449*H454)</f>
        <v>0</v>
      </c>
      <c r="M454" s="13"/>
      <c r="N454" s="36"/>
      <c r="O454" s="13"/>
      <c r="P454" s="49"/>
      <c r="Q454" s="22"/>
      <c r="R454" s="81"/>
      <c r="S454" s="94">
        <f>SUM(S451:S453)</f>
        <v>0</v>
      </c>
      <c r="T454" s="95"/>
      <c r="U454" s="96" t="s">
        <v>111</v>
      </c>
      <c r="V454" s="97"/>
      <c r="W454" s="87">
        <f>SUM(W449*S454)</f>
        <v>0</v>
      </c>
      <c r="X454" s="23"/>
      <c r="Y454" s="36"/>
      <c r="Z454" s="13"/>
      <c r="AA454" s="49"/>
      <c r="AB454" s="22"/>
      <c r="AC454" s="81"/>
      <c r="AD454" s="94">
        <f>SUM(AD451:AD453)</f>
        <v>0</v>
      </c>
      <c r="AE454" s="95"/>
      <c r="AF454" s="96" t="s">
        <v>111</v>
      </c>
      <c r="AG454" s="97"/>
      <c r="AH454" s="87">
        <f>SUM(AH449*AD454)</f>
        <v>0</v>
      </c>
      <c r="AI454" s="23"/>
      <c r="AJ454" s="13"/>
      <c r="AK454" s="13"/>
      <c r="AL454" s="13"/>
      <c r="AM454" s="13"/>
      <c r="AN454" s="13"/>
      <c r="AO454" s="13"/>
      <c r="AP454" s="13"/>
      <c r="AQ454" s="13"/>
      <c r="AR454" s="13"/>
      <c r="AS454" s="70"/>
      <c r="AY454" s="73"/>
    </row>
    <row r="455" spans="2:53" ht="13.5" thickBot="1" x14ac:dyDescent="0.25">
      <c r="B455" s="36"/>
      <c r="C455" s="36"/>
      <c r="D455" s="13"/>
      <c r="E455" s="13"/>
      <c r="F455" s="13"/>
      <c r="G455" s="13"/>
      <c r="H455" s="23"/>
      <c r="I455" s="13"/>
      <c r="J455" s="23"/>
      <c r="K455" s="13"/>
      <c r="L455" s="24"/>
      <c r="M455" s="13"/>
      <c r="N455" s="36"/>
      <c r="O455" s="13"/>
      <c r="P455" s="13"/>
      <c r="Q455" s="13"/>
      <c r="R455" s="13"/>
      <c r="S455" s="23"/>
      <c r="T455" s="13"/>
      <c r="U455" s="23"/>
      <c r="V455" s="13"/>
      <c r="W455" s="24"/>
      <c r="X455" s="23"/>
      <c r="Y455" s="36"/>
      <c r="Z455" s="13"/>
      <c r="AA455" s="13"/>
      <c r="AB455" s="13"/>
      <c r="AC455" s="13"/>
      <c r="AD455" s="23"/>
      <c r="AE455" s="13"/>
      <c r="AF455" s="23"/>
      <c r="AG455" s="13"/>
      <c r="AH455" s="24"/>
      <c r="AI455" s="23"/>
      <c r="AJ455" s="13"/>
      <c r="AK455" s="13"/>
      <c r="AL455" s="13"/>
      <c r="AM455" s="13"/>
      <c r="AN455" s="13"/>
      <c r="AO455" s="13"/>
      <c r="AP455" s="13"/>
      <c r="AQ455" s="13"/>
      <c r="AR455" s="13"/>
      <c r="AS455" s="70"/>
      <c r="AY455" s="73"/>
    </row>
    <row r="456" spans="2:53" ht="13.5" thickBot="1" x14ac:dyDescent="0.25">
      <c r="B456" s="36"/>
      <c r="C456" s="38"/>
      <c r="D456" s="39"/>
      <c r="E456" s="39"/>
      <c r="F456" s="39"/>
      <c r="G456" s="39"/>
      <c r="H456" s="98"/>
      <c r="I456" s="99"/>
      <c r="J456" s="85" t="s">
        <v>112</v>
      </c>
      <c r="K456" s="86"/>
      <c r="L456" s="87">
        <f>SUM(L449+L454)</f>
        <v>0</v>
      </c>
      <c r="M456" s="13"/>
      <c r="N456" s="38"/>
      <c r="O456" s="39"/>
      <c r="P456" s="39"/>
      <c r="Q456" s="39"/>
      <c r="R456" s="39"/>
      <c r="S456" s="98"/>
      <c r="T456" s="99"/>
      <c r="U456" s="85" t="s">
        <v>112</v>
      </c>
      <c r="V456" s="86"/>
      <c r="W456" s="87">
        <f>SUM(W449+W454)</f>
        <v>0</v>
      </c>
      <c r="X456" s="23"/>
      <c r="Y456" s="38"/>
      <c r="Z456" s="39"/>
      <c r="AA456" s="39"/>
      <c r="AB456" s="39"/>
      <c r="AC456" s="39"/>
      <c r="AD456" s="98"/>
      <c r="AE456" s="99"/>
      <c r="AF456" s="85" t="s">
        <v>112</v>
      </c>
      <c r="AG456" s="86"/>
      <c r="AH456" s="87">
        <f>SUM(AH449+AH454)</f>
        <v>0</v>
      </c>
      <c r="AI456" s="23"/>
      <c r="AJ456" s="13"/>
      <c r="AK456" s="13"/>
      <c r="AL456" s="13"/>
      <c r="AM456" s="13"/>
      <c r="AN456" s="13"/>
      <c r="AO456" s="13"/>
      <c r="AP456" s="13"/>
      <c r="AQ456" s="13"/>
      <c r="AR456" s="13"/>
      <c r="AS456" s="70"/>
      <c r="AY456" s="73"/>
    </row>
    <row r="457" spans="2:53" ht="13.5" thickBot="1" x14ac:dyDescent="0.25">
      <c r="B457" s="38"/>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72"/>
    </row>
    <row r="458" spans="2:53" ht="13.5" thickBot="1" x14ac:dyDescent="0.25"/>
    <row r="459" spans="2:53" ht="18" customHeight="1" thickBot="1" x14ac:dyDescent="0.3">
      <c r="B459" s="65"/>
      <c r="C459" s="66"/>
      <c r="D459" s="66"/>
      <c r="E459" s="66"/>
      <c r="F459" s="67"/>
      <c r="G459" s="67"/>
      <c r="H459" s="67"/>
      <c r="I459" s="67"/>
      <c r="J459" s="67"/>
      <c r="K459" s="66"/>
      <c r="L459" s="66"/>
      <c r="M459" s="66"/>
      <c r="N459" s="66"/>
      <c r="O459" s="80"/>
      <c r="P459" s="80"/>
      <c r="Q459" s="68"/>
      <c r="R459" s="68"/>
      <c r="S459" s="68"/>
      <c r="T459" s="68"/>
      <c r="U459" s="68"/>
      <c r="V459" s="66"/>
      <c r="W459" s="66"/>
      <c r="X459" s="66"/>
      <c r="Y459" s="66"/>
      <c r="Z459" s="80"/>
      <c r="AA459" s="80"/>
      <c r="AB459" s="68"/>
      <c r="AC459" s="68"/>
      <c r="AD459" s="68"/>
      <c r="AE459" s="68"/>
      <c r="AF459" s="68"/>
      <c r="AG459" s="66"/>
      <c r="AH459" s="66"/>
      <c r="AI459" s="66"/>
      <c r="AJ459" s="66"/>
      <c r="AK459" s="66"/>
      <c r="AL459" s="66"/>
      <c r="AM459" s="66"/>
      <c r="AN459" s="66"/>
      <c r="AO459" s="66"/>
      <c r="AP459" s="66"/>
      <c r="AQ459" s="66"/>
      <c r="AR459" s="66"/>
      <c r="AS459" s="69"/>
      <c r="AY459" s="73"/>
    </row>
    <row r="460" spans="2:53" ht="18" customHeight="1" thickBot="1" x14ac:dyDescent="0.3">
      <c r="B460" s="36"/>
      <c r="C460" s="264" t="s">
        <v>77</v>
      </c>
      <c r="D460" s="265"/>
      <c r="E460" s="266" t="str">
        <f>'CompetitorList &amp; ResultsSummary'!D32</f>
        <v>Competitor 14</v>
      </c>
      <c r="F460" s="266"/>
      <c r="G460" s="266"/>
      <c r="H460" s="266"/>
      <c r="I460" s="266"/>
      <c r="J460" s="266"/>
      <c r="K460" s="265" t="s">
        <v>78</v>
      </c>
      <c r="L460" s="265"/>
      <c r="M460" s="266" t="str">
        <f>'CompetitorList &amp; ResultsSummary'!F32</f>
        <v>Model 14</v>
      </c>
      <c r="N460" s="266"/>
      <c r="O460" s="266"/>
      <c r="P460" s="266"/>
      <c r="Q460" s="266"/>
      <c r="R460" s="266"/>
      <c r="S460" s="266"/>
      <c r="T460" s="113"/>
      <c r="U460" s="113"/>
      <c r="V460" s="97"/>
      <c r="W460" s="97"/>
      <c r="X460" s="97"/>
      <c r="Y460" s="97"/>
      <c r="Z460" s="97"/>
      <c r="AA460" s="97"/>
      <c r="AB460" s="97"/>
      <c r="AC460" s="97"/>
      <c r="AD460" s="97"/>
      <c r="AE460" s="113"/>
      <c r="AF460" s="113"/>
      <c r="AG460" s="97"/>
      <c r="AH460" s="97"/>
      <c r="AI460" s="97"/>
      <c r="AJ460" s="97"/>
      <c r="AK460" s="267"/>
      <c r="AL460" s="267"/>
      <c r="AM460" s="267"/>
      <c r="AN460" s="267"/>
      <c r="AO460" s="267"/>
      <c r="AP460" s="267"/>
      <c r="AQ460" s="267"/>
      <c r="AR460" s="268"/>
      <c r="AS460" s="70"/>
      <c r="AY460" s="73"/>
    </row>
    <row r="461" spans="2:53" ht="18" customHeight="1" thickBot="1" x14ac:dyDescent="0.25">
      <c r="B461" s="36"/>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70"/>
      <c r="AY461" s="73"/>
    </row>
    <row r="462" spans="2:53" ht="16.5" thickBot="1" x14ac:dyDescent="0.3">
      <c r="B462" s="36"/>
      <c r="C462" s="252" t="str">
        <f>E460</f>
        <v>Competitor 14</v>
      </c>
      <c r="D462" s="253"/>
      <c r="E462" s="253"/>
      <c r="F462" s="253"/>
      <c r="G462" s="253" t="s">
        <v>16</v>
      </c>
      <c r="H462" s="253"/>
      <c r="I462" s="253"/>
      <c r="J462" s="253"/>
      <c r="K462" s="253"/>
      <c r="L462" s="254"/>
      <c r="M462" s="71"/>
      <c r="N462" s="252" t="str">
        <f>E460</f>
        <v>Competitor 14</v>
      </c>
      <c r="O462" s="253"/>
      <c r="P462" s="253"/>
      <c r="Q462" s="253"/>
      <c r="R462" s="253" t="s">
        <v>20</v>
      </c>
      <c r="S462" s="253"/>
      <c r="T462" s="253"/>
      <c r="U462" s="253"/>
      <c r="V462" s="253"/>
      <c r="W462" s="254"/>
      <c r="X462" s="71"/>
      <c r="Y462" s="252" t="str">
        <f>C462</f>
        <v>Competitor 14</v>
      </c>
      <c r="Z462" s="253"/>
      <c r="AA462" s="253"/>
      <c r="AB462" s="253"/>
      <c r="AC462" s="253" t="s">
        <v>21</v>
      </c>
      <c r="AD462" s="253"/>
      <c r="AE462" s="253"/>
      <c r="AF462" s="253"/>
      <c r="AG462" s="253"/>
      <c r="AH462" s="254"/>
      <c r="AI462" s="71"/>
      <c r="AJ462" s="71"/>
      <c r="AK462" s="256" t="str">
        <f>E460</f>
        <v>Competitor 14</v>
      </c>
      <c r="AL462" s="257"/>
      <c r="AM462" s="257"/>
      <c r="AN462" s="80"/>
      <c r="AO462" s="80"/>
      <c r="AP462" s="258" t="s">
        <v>79</v>
      </c>
      <c r="AQ462" s="259"/>
      <c r="AR462" s="260"/>
      <c r="AS462" s="70"/>
      <c r="AY462" s="73"/>
    </row>
    <row r="463" spans="2:53" x14ac:dyDescent="0.2">
      <c r="B463" s="36"/>
      <c r="C463" s="255"/>
      <c r="D463" s="251"/>
      <c r="E463" s="251"/>
      <c r="F463" s="251"/>
      <c r="G463" s="251" t="s">
        <v>80</v>
      </c>
      <c r="H463" s="251"/>
      <c r="I463" s="251" t="s">
        <v>81</v>
      </c>
      <c r="J463" s="251"/>
      <c r="K463" s="104"/>
      <c r="L463" s="8" t="s">
        <v>11</v>
      </c>
      <c r="M463" s="49"/>
      <c r="N463" s="255"/>
      <c r="O463" s="251"/>
      <c r="P463" s="251"/>
      <c r="Q463" s="251"/>
      <c r="R463" s="251" t="s">
        <v>80</v>
      </c>
      <c r="S463" s="251"/>
      <c r="T463" s="251" t="s">
        <v>81</v>
      </c>
      <c r="U463" s="251"/>
      <c r="V463" s="104"/>
      <c r="W463" s="8" t="s">
        <v>11</v>
      </c>
      <c r="X463" s="49"/>
      <c r="Y463" s="255"/>
      <c r="Z463" s="251"/>
      <c r="AA463" s="251"/>
      <c r="AB463" s="251"/>
      <c r="AC463" s="251" t="s">
        <v>80</v>
      </c>
      <c r="AD463" s="251"/>
      <c r="AE463" s="251" t="s">
        <v>81</v>
      </c>
      <c r="AF463" s="251"/>
      <c r="AG463" s="104"/>
      <c r="AH463" s="8" t="s">
        <v>11</v>
      </c>
      <c r="AI463" s="49"/>
      <c r="AJ463" s="49"/>
      <c r="AK463" s="261"/>
      <c r="AL463" s="262"/>
      <c r="AM463" s="262"/>
      <c r="AN463" s="262"/>
      <c r="AO463" s="262"/>
      <c r="AP463" s="262"/>
      <c r="AQ463" s="262"/>
      <c r="AR463" s="263"/>
      <c r="AS463" s="70"/>
      <c r="AY463" s="73"/>
    </row>
    <row r="464" spans="2:53" x14ac:dyDescent="0.2">
      <c r="B464" s="36"/>
      <c r="C464" s="36"/>
      <c r="D464" s="247" t="s">
        <v>82</v>
      </c>
      <c r="E464" s="248"/>
      <c r="F464" s="9" t="s">
        <v>83</v>
      </c>
      <c r="G464" s="104" t="s">
        <v>84</v>
      </c>
      <c r="H464" s="104" t="s">
        <v>26</v>
      </c>
      <c r="I464" s="104" t="s">
        <v>84</v>
      </c>
      <c r="J464" s="104" t="s">
        <v>26</v>
      </c>
      <c r="K464" s="10"/>
      <c r="L464" s="8" t="s">
        <v>26</v>
      </c>
      <c r="M464" s="49"/>
      <c r="N464" s="36"/>
      <c r="O464" s="247" t="s">
        <v>82</v>
      </c>
      <c r="P464" s="248"/>
      <c r="Q464" s="9" t="s">
        <v>83</v>
      </c>
      <c r="R464" s="104" t="s">
        <v>84</v>
      </c>
      <c r="S464" s="104" t="s">
        <v>26</v>
      </c>
      <c r="T464" s="104" t="s">
        <v>84</v>
      </c>
      <c r="U464" s="104" t="s">
        <v>26</v>
      </c>
      <c r="V464" s="10"/>
      <c r="W464" s="8" t="s">
        <v>26</v>
      </c>
      <c r="X464" s="49"/>
      <c r="Y464" s="36"/>
      <c r="Z464" s="247" t="s">
        <v>82</v>
      </c>
      <c r="AA464" s="248"/>
      <c r="AB464" s="9" t="s">
        <v>83</v>
      </c>
      <c r="AC464" s="104" t="s">
        <v>84</v>
      </c>
      <c r="AD464" s="104" t="s">
        <v>26</v>
      </c>
      <c r="AE464" s="104" t="s">
        <v>84</v>
      </c>
      <c r="AF464" s="104" t="s">
        <v>26</v>
      </c>
      <c r="AG464" s="10"/>
      <c r="AH464" s="8" t="s">
        <v>26</v>
      </c>
      <c r="AI464" s="49"/>
      <c r="AJ464" s="49"/>
      <c r="AK464" s="11"/>
      <c r="AL464" s="12" t="s">
        <v>16</v>
      </c>
      <c r="AM464" s="12" t="s">
        <v>20</v>
      </c>
      <c r="AN464" s="12" t="s">
        <v>21</v>
      </c>
      <c r="AO464" s="49"/>
      <c r="AP464" s="13"/>
      <c r="AQ464" s="179" t="s">
        <v>85</v>
      </c>
      <c r="AR464" s="180">
        <f>AL465+AM465+AN465-AN467</f>
        <v>0</v>
      </c>
      <c r="AS464" s="70"/>
      <c r="AU464" s="102"/>
      <c r="AV464" s="102"/>
      <c r="AW464" s="102"/>
      <c r="AX464" s="102"/>
      <c r="AY464" s="102"/>
      <c r="AZ464" s="102"/>
      <c r="BA464" s="102"/>
    </row>
    <row r="465" spans="2:51" x14ac:dyDescent="0.2">
      <c r="B465" s="36"/>
      <c r="C465" s="16">
        <v>1</v>
      </c>
      <c r="D465" s="17" t="s">
        <v>86</v>
      </c>
      <c r="E465" s="106"/>
      <c r="F465" s="18">
        <v>11</v>
      </c>
      <c r="G465" s="76"/>
      <c r="H465" s="19">
        <f>SUM(G465*F465)</f>
        <v>0</v>
      </c>
      <c r="I465" s="76"/>
      <c r="J465" s="19">
        <f>SUM(I465*F465)</f>
        <v>0</v>
      </c>
      <c r="K465" s="20"/>
      <c r="L465" s="21">
        <f>SUM(H465+J465)</f>
        <v>0</v>
      </c>
      <c r="M465" s="13"/>
      <c r="N465" s="16">
        <v>1</v>
      </c>
      <c r="O465" s="17" t="s">
        <v>86</v>
      </c>
      <c r="P465" s="106"/>
      <c r="Q465" s="18">
        <v>11</v>
      </c>
      <c r="R465" s="76"/>
      <c r="S465" s="19">
        <f>SUM(R465*Q465)</f>
        <v>0</v>
      </c>
      <c r="T465" s="76"/>
      <c r="U465" s="19">
        <f>SUM(T465*Q465)</f>
        <v>0</v>
      </c>
      <c r="V465" s="20"/>
      <c r="W465" s="21">
        <f>SUM(S465+U465)</f>
        <v>0</v>
      </c>
      <c r="X465" s="176"/>
      <c r="Y465" s="16">
        <v>1</v>
      </c>
      <c r="Z465" s="17" t="s">
        <v>86</v>
      </c>
      <c r="AA465" s="106"/>
      <c r="AB465" s="18">
        <v>11</v>
      </c>
      <c r="AC465" s="76"/>
      <c r="AD465" s="19">
        <f>SUM(AC465*AB465)</f>
        <v>0</v>
      </c>
      <c r="AE465" s="76"/>
      <c r="AF465" s="19">
        <f>SUM(AE465*AB465)</f>
        <v>0</v>
      </c>
      <c r="AG465" s="20"/>
      <c r="AH465" s="21">
        <f>SUM(AD465+AF465)</f>
        <v>0</v>
      </c>
      <c r="AI465" s="176"/>
      <c r="AJ465" s="13"/>
      <c r="AK465" s="25"/>
      <c r="AL465" s="179">
        <f>SUM(L491)</f>
        <v>0</v>
      </c>
      <c r="AM465" s="179">
        <f>SUM(W491)</f>
        <v>0</v>
      </c>
      <c r="AN465" s="179">
        <f>SUM(AH491)</f>
        <v>0</v>
      </c>
      <c r="AO465" s="23"/>
      <c r="AP465" s="13"/>
      <c r="AQ465" s="100"/>
      <c r="AR465" s="15"/>
      <c r="AS465" s="70"/>
      <c r="AY465" s="73"/>
    </row>
    <row r="466" spans="2:51" x14ac:dyDescent="0.2">
      <c r="B466" s="36"/>
      <c r="C466" s="27">
        <v>2</v>
      </c>
      <c r="D466" s="77" t="s">
        <v>87</v>
      </c>
      <c r="E466" s="28"/>
      <c r="F466" s="29">
        <v>7</v>
      </c>
      <c r="G466" s="76"/>
      <c r="H466" s="26">
        <f>SUM(G466*F466)</f>
        <v>0</v>
      </c>
      <c r="I466" s="76"/>
      <c r="J466" s="30">
        <f>SUM(I466*F466)</f>
        <v>0</v>
      </c>
      <c r="K466" s="31"/>
      <c r="L466" s="32">
        <f>SUM(H466+J466)</f>
        <v>0</v>
      </c>
      <c r="M466" s="13"/>
      <c r="N466" s="27">
        <v>2</v>
      </c>
      <c r="O466" s="77" t="s">
        <v>87</v>
      </c>
      <c r="P466" s="28"/>
      <c r="Q466" s="29">
        <v>7</v>
      </c>
      <c r="R466" s="76"/>
      <c r="S466" s="26">
        <f>SUM(R466*Q466)</f>
        <v>0</v>
      </c>
      <c r="T466" s="76"/>
      <c r="U466" s="30">
        <f>SUM(T466*Q466)</f>
        <v>0</v>
      </c>
      <c r="V466" s="31"/>
      <c r="W466" s="32">
        <f>SUM(S466+U466)</f>
        <v>0</v>
      </c>
      <c r="X466" s="23"/>
      <c r="Y466" s="27">
        <v>2</v>
      </c>
      <c r="Z466" s="77" t="s">
        <v>87</v>
      </c>
      <c r="AA466" s="28"/>
      <c r="AB466" s="29">
        <v>7</v>
      </c>
      <c r="AC466" s="76"/>
      <c r="AD466" s="26">
        <f>SUM(AC466*AB466)</f>
        <v>0</v>
      </c>
      <c r="AE466" s="76"/>
      <c r="AF466" s="30">
        <f>SUM(AE466*AB466)</f>
        <v>0</v>
      </c>
      <c r="AG466" s="31"/>
      <c r="AH466" s="32">
        <f>SUM(AD466+AF466)</f>
        <v>0</v>
      </c>
      <c r="AI466" s="23"/>
      <c r="AJ466" s="13"/>
      <c r="AK466" s="36"/>
      <c r="AL466" s="23"/>
      <c r="AM466" s="23"/>
      <c r="AN466" s="23"/>
      <c r="AO466" s="23"/>
      <c r="AP466" s="13"/>
      <c r="AQ466" s="14"/>
      <c r="AR466" s="15"/>
      <c r="AS466" s="70"/>
      <c r="AY466" s="73"/>
    </row>
    <row r="467" spans="2:51" x14ac:dyDescent="0.2">
      <c r="B467" s="36"/>
      <c r="C467" s="25">
        <v>3</v>
      </c>
      <c r="D467" s="17" t="s">
        <v>88</v>
      </c>
      <c r="E467" s="28"/>
      <c r="F467" s="29">
        <v>7</v>
      </c>
      <c r="G467" s="76"/>
      <c r="H467" s="26">
        <f>SUM(G467*F467)</f>
        <v>0</v>
      </c>
      <c r="I467" s="76"/>
      <c r="J467" s="26">
        <f>SUM(I467*F467)</f>
        <v>0</v>
      </c>
      <c r="K467" s="34"/>
      <c r="L467" s="35">
        <f>SUM(H467+J467)</f>
        <v>0</v>
      </c>
      <c r="M467" s="13"/>
      <c r="N467" s="25">
        <v>3</v>
      </c>
      <c r="O467" s="17" t="s">
        <v>88</v>
      </c>
      <c r="P467" s="28"/>
      <c r="Q467" s="29">
        <v>7</v>
      </c>
      <c r="R467" s="76"/>
      <c r="S467" s="26">
        <f>SUM(R467*Q467)</f>
        <v>0</v>
      </c>
      <c r="T467" s="76"/>
      <c r="U467" s="26">
        <f>SUM(T467*Q467)</f>
        <v>0</v>
      </c>
      <c r="V467" s="34"/>
      <c r="W467" s="35">
        <f>SUM(S467+U467)</f>
        <v>0</v>
      </c>
      <c r="X467" s="23"/>
      <c r="Y467" s="25">
        <v>3</v>
      </c>
      <c r="Z467" s="17" t="s">
        <v>88</v>
      </c>
      <c r="AA467" s="28"/>
      <c r="AB467" s="29">
        <v>7</v>
      </c>
      <c r="AC467" s="76"/>
      <c r="AD467" s="26">
        <f>SUM(AC467*AB467)</f>
        <v>0</v>
      </c>
      <c r="AE467" s="76"/>
      <c r="AF467" s="26">
        <f>SUM(AE467*AB467)</f>
        <v>0</v>
      </c>
      <c r="AG467" s="34"/>
      <c r="AH467" s="35">
        <f>SUM(AD467+AF467)</f>
        <v>0</v>
      </c>
      <c r="AI467" s="23"/>
      <c r="AJ467" s="13"/>
      <c r="AK467" s="16" t="s">
        <v>89</v>
      </c>
      <c r="AL467" s="178">
        <f>MAX(AL465:AN465)</f>
        <v>0</v>
      </c>
      <c r="AM467" s="34" t="s">
        <v>90</v>
      </c>
      <c r="AN467" s="179">
        <f>MIN(AL465:AN465)</f>
        <v>0</v>
      </c>
      <c r="AO467" s="23"/>
      <c r="AP467" s="13"/>
      <c r="AQ467" s="14"/>
      <c r="AR467" s="15"/>
      <c r="AS467" s="70"/>
      <c r="AY467" s="73"/>
    </row>
    <row r="468" spans="2:51" x14ac:dyDescent="0.2">
      <c r="B468" s="36"/>
      <c r="C468" s="27">
        <v>4</v>
      </c>
      <c r="D468" s="77" t="s">
        <v>91</v>
      </c>
      <c r="E468" s="28"/>
      <c r="F468" s="29">
        <v>7</v>
      </c>
      <c r="G468" s="76"/>
      <c r="H468" s="26">
        <f t="shared" ref="H468:H473" si="117">SUM(G468*F468)</f>
        <v>0</v>
      </c>
      <c r="I468" s="76"/>
      <c r="J468" s="26">
        <f t="shared" ref="J468:J473" si="118">SUM(I468*F468)</f>
        <v>0</v>
      </c>
      <c r="K468" s="37"/>
      <c r="L468" s="35">
        <f t="shared" ref="L468:L473" si="119">SUM(H468+J468)</f>
        <v>0</v>
      </c>
      <c r="M468" s="13"/>
      <c r="N468" s="27">
        <v>4</v>
      </c>
      <c r="O468" s="77" t="s">
        <v>91</v>
      </c>
      <c r="P468" s="28"/>
      <c r="Q468" s="29">
        <v>7</v>
      </c>
      <c r="R468" s="76"/>
      <c r="S468" s="26">
        <f t="shared" ref="S468:S473" si="120">SUM(R468*Q468)</f>
        <v>0</v>
      </c>
      <c r="T468" s="76"/>
      <c r="U468" s="26">
        <f t="shared" ref="U468:U473" si="121">SUM(T468*Q468)</f>
        <v>0</v>
      </c>
      <c r="V468" s="37"/>
      <c r="W468" s="35">
        <f t="shared" ref="W468:W473" si="122">SUM(S468+U468)</f>
        <v>0</v>
      </c>
      <c r="X468" s="23"/>
      <c r="Y468" s="27">
        <v>4</v>
      </c>
      <c r="Z468" s="77" t="s">
        <v>91</v>
      </c>
      <c r="AA468" s="28"/>
      <c r="AB468" s="29">
        <v>7</v>
      </c>
      <c r="AC468" s="76"/>
      <c r="AD468" s="26">
        <f t="shared" ref="AD468:AD473" si="123">SUM(AC468*AB468)</f>
        <v>0</v>
      </c>
      <c r="AE468" s="76"/>
      <c r="AF468" s="26">
        <f t="shared" ref="AF468:AF473" si="124">SUM(AE468*AB468)</f>
        <v>0</v>
      </c>
      <c r="AG468" s="37"/>
      <c r="AH468" s="35">
        <f t="shared" ref="AH468:AH473" si="125">SUM(AD468+AF468)</f>
        <v>0</v>
      </c>
      <c r="AI468" s="23"/>
      <c r="AJ468" s="13"/>
      <c r="AK468" s="177"/>
      <c r="AL468" s="100"/>
      <c r="AM468" s="13"/>
      <c r="AN468" s="13"/>
      <c r="AO468" s="13"/>
      <c r="AP468" s="13"/>
      <c r="AQ468" s="14"/>
      <c r="AR468" s="15"/>
      <c r="AS468" s="70"/>
      <c r="AY468" s="73"/>
    </row>
    <row r="469" spans="2:51" x14ac:dyDescent="0.2">
      <c r="B469" s="36"/>
      <c r="C469" s="27">
        <v>5</v>
      </c>
      <c r="D469" s="77" t="s">
        <v>93</v>
      </c>
      <c r="E469" s="28"/>
      <c r="F469" s="29">
        <v>7</v>
      </c>
      <c r="G469" s="76"/>
      <c r="H469" s="26">
        <f t="shared" si="117"/>
        <v>0</v>
      </c>
      <c r="I469" s="76"/>
      <c r="J469" s="26">
        <f t="shared" si="118"/>
        <v>0</v>
      </c>
      <c r="K469" s="37"/>
      <c r="L469" s="35">
        <f t="shared" si="119"/>
        <v>0</v>
      </c>
      <c r="M469" s="13"/>
      <c r="N469" s="27">
        <v>5</v>
      </c>
      <c r="O469" s="77" t="s">
        <v>93</v>
      </c>
      <c r="P469" s="28"/>
      <c r="Q469" s="29">
        <v>7</v>
      </c>
      <c r="R469" s="76"/>
      <c r="S469" s="26">
        <f t="shared" si="120"/>
        <v>0</v>
      </c>
      <c r="T469" s="76"/>
      <c r="U469" s="26">
        <f t="shared" si="121"/>
        <v>0</v>
      </c>
      <c r="V469" s="37"/>
      <c r="W469" s="35">
        <f t="shared" si="122"/>
        <v>0</v>
      </c>
      <c r="X469" s="23"/>
      <c r="Y469" s="27">
        <v>5</v>
      </c>
      <c r="Z469" s="77" t="s">
        <v>93</v>
      </c>
      <c r="AA469" s="28"/>
      <c r="AB469" s="29">
        <v>7</v>
      </c>
      <c r="AC469" s="76"/>
      <c r="AD469" s="26">
        <f t="shared" si="123"/>
        <v>0</v>
      </c>
      <c r="AE469" s="76"/>
      <c r="AF469" s="26">
        <f t="shared" si="124"/>
        <v>0</v>
      </c>
      <c r="AG469" s="37"/>
      <c r="AH469" s="35">
        <f t="shared" si="125"/>
        <v>0</v>
      </c>
      <c r="AI469" s="23"/>
      <c r="AJ469" s="13"/>
      <c r="AK469" s="177"/>
      <c r="AL469" s="100"/>
      <c r="AM469" s="13"/>
      <c r="AN469" s="13"/>
      <c r="AO469" s="13"/>
      <c r="AP469" s="13"/>
      <c r="AQ469" s="14"/>
      <c r="AR469" s="15"/>
      <c r="AS469" s="70"/>
      <c r="AY469" s="73"/>
    </row>
    <row r="470" spans="2:51" x14ac:dyDescent="0.2">
      <c r="B470" s="36"/>
      <c r="C470" s="27">
        <v>6</v>
      </c>
      <c r="D470" s="17" t="s">
        <v>94</v>
      </c>
      <c r="E470" s="28"/>
      <c r="F470" s="29">
        <v>7</v>
      </c>
      <c r="G470" s="76"/>
      <c r="H470" s="26">
        <f t="shared" si="117"/>
        <v>0</v>
      </c>
      <c r="I470" s="76"/>
      <c r="J470" s="26">
        <f t="shared" si="118"/>
        <v>0</v>
      </c>
      <c r="K470" s="37"/>
      <c r="L470" s="35">
        <f t="shared" si="119"/>
        <v>0</v>
      </c>
      <c r="M470" s="13"/>
      <c r="N470" s="27">
        <v>6</v>
      </c>
      <c r="O470" s="17" t="s">
        <v>94</v>
      </c>
      <c r="P470" s="28"/>
      <c r="Q470" s="29">
        <v>7</v>
      </c>
      <c r="R470" s="76"/>
      <c r="S470" s="26">
        <f t="shared" si="120"/>
        <v>0</v>
      </c>
      <c r="T470" s="76"/>
      <c r="U470" s="26">
        <f t="shared" si="121"/>
        <v>0</v>
      </c>
      <c r="V470" s="37"/>
      <c r="W470" s="35">
        <f t="shared" si="122"/>
        <v>0</v>
      </c>
      <c r="X470" s="23"/>
      <c r="Y470" s="27">
        <v>6</v>
      </c>
      <c r="Z470" s="17" t="s">
        <v>94</v>
      </c>
      <c r="AA470" s="28"/>
      <c r="AB470" s="29">
        <v>7</v>
      </c>
      <c r="AC470" s="76"/>
      <c r="AD470" s="26">
        <f t="shared" si="123"/>
        <v>0</v>
      </c>
      <c r="AE470" s="76"/>
      <c r="AF470" s="26">
        <f t="shared" si="124"/>
        <v>0</v>
      </c>
      <c r="AG470" s="37"/>
      <c r="AH470" s="35">
        <f t="shared" si="125"/>
        <v>0</v>
      </c>
      <c r="AI470" s="23"/>
      <c r="AJ470" s="13"/>
      <c r="AK470" s="36"/>
      <c r="AL470" s="13"/>
      <c r="AM470" s="13"/>
      <c r="AN470" s="13"/>
      <c r="AO470" s="13"/>
      <c r="AP470" s="13"/>
      <c r="AQ470" s="14"/>
      <c r="AR470" s="15"/>
      <c r="AS470" s="70"/>
      <c r="AY470" s="73"/>
    </row>
    <row r="471" spans="2:51" ht="13.5" thickBot="1" x14ac:dyDescent="0.25">
      <c r="B471" s="36"/>
      <c r="C471" s="27">
        <v>7</v>
      </c>
      <c r="D471" s="77" t="s">
        <v>95</v>
      </c>
      <c r="E471" s="28"/>
      <c r="F471" s="29">
        <v>7</v>
      </c>
      <c r="G471" s="76"/>
      <c r="H471" s="26">
        <f t="shared" si="117"/>
        <v>0</v>
      </c>
      <c r="I471" s="76"/>
      <c r="J471" s="26">
        <f t="shared" si="118"/>
        <v>0</v>
      </c>
      <c r="K471" s="37"/>
      <c r="L471" s="35">
        <f t="shared" si="119"/>
        <v>0</v>
      </c>
      <c r="M471" s="13"/>
      <c r="N471" s="27">
        <v>7</v>
      </c>
      <c r="O471" s="77" t="s">
        <v>95</v>
      </c>
      <c r="P471" s="28"/>
      <c r="Q471" s="29">
        <v>7</v>
      </c>
      <c r="R471" s="76"/>
      <c r="S471" s="26">
        <f t="shared" si="120"/>
        <v>0</v>
      </c>
      <c r="T471" s="76"/>
      <c r="U471" s="26">
        <f t="shared" si="121"/>
        <v>0</v>
      </c>
      <c r="V471" s="37"/>
      <c r="W471" s="35">
        <f t="shared" si="122"/>
        <v>0</v>
      </c>
      <c r="X471" s="23"/>
      <c r="Y471" s="27">
        <v>7</v>
      </c>
      <c r="Z471" s="77" t="s">
        <v>95</v>
      </c>
      <c r="AA471" s="28"/>
      <c r="AB471" s="29">
        <v>7</v>
      </c>
      <c r="AC471" s="76"/>
      <c r="AD471" s="26">
        <f t="shared" si="123"/>
        <v>0</v>
      </c>
      <c r="AE471" s="76"/>
      <c r="AF471" s="26">
        <f t="shared" si="124"/>
        <v>0</v>
      </c>
      <c r="AG471" s="37"/>
      <c r="AH471" s="35">
        <f t="shared" si="125"/>
        <v>0</v>
      </c>
      <c r="AI471" s="23"/>
      <c r="AJ471" s="13"/>
      <c r="AK471" s="38"/>
      <c r="AL471" s="39"/>
      <c r="AM471" s="39"/>
      <c r="AN471" s="39"/>
      <c r="AO471" s="39"/>
      <c r="AP471" s="39"/>
      <c r="AQ471" s="40"/>
      <c r="AR471" s="41"/>
      <c r="AS471" s="70"/>
      <c r="AY471" s="73"/>
    </row>
    <row r="472" spans="2:51" x14ac:dyDescent="0.2">
      <c r="B472" s="36"/>
      <c r="C472" s="27">
        <v>8</v>
      </c>
      <c r="D472" s="77" t="s">
        <v>96</v>
      </c>
      <c r="E472" s="28"/>
      <c r="F472" s="29">
        <v>7</v>
      </c>
      <c r="G472" s="76"/>
      <c r="H472" s="26">
        <f t="shared" si="117"/>
        <v>0</v>
      </c>
      <c r="I472" s="76"/>
      <c r="J472" s="26">
        <f t="shared" si="118"/>
        <v>0</v>
      </c>
      <c r="K472" s="37"/>
      <c r="L472" s="35">
        <f t="shared" si="119"/>
        <v>0</v>
      </c>
      <c r="M472" s="13"/>
      <c r="N472" s="27">
        <v>8</v>
      </c>
      <c r="O472" s="77" t="s">
        <v>96</v>
      </c>
      <c r="P472" s="28"/>
      <c r="Q472" s="29">
        <v>7</v>
      </c>
      <c r="R472" s="76"/>
      <c r="S472" s="26">
        <f t="shared" si="120"/>
        <v>0</v>
      </c>
      <c r="T472" s="76"/>
      <c r="U472" s="26">
        <f t="shared" si="121"/>
        <v>0</v>
      </c>
      <c r="V472" s="37"/>
      <c r="W472" s="35">
        <f t="shared" si="122"/>
        <v>0</v>
      </c>
      <c r="X472" s="23"/>
      <c r="Y472" s="27">
        <v>8</v>
      </c>
      <c r="Z472" s="77" t="s">
        <v>96</v>
      </c>
      <c r="AA472" s="28"/>
      <c r="AB472" s="29">
        <v>7</v>
      </c>
      <c r="AC472" s="76"/>
      <c r="AD472" s="26">
        <f t="shared" si="123"/>
        <v>0</v>
      </c>
      <c r="AE472" s="76"/>
      <c r="AF472" s="26">
        <f t="shared" si="124"/>
        <v>0</v>
      </c>
      <c r="AG472" s="37"/>
      <c r="AH472" s="35">
        <f t="shared" si="125"/>
        <v>0</v>
      </c>
      <c r="AI472" s="23"/>
      <c r="AJ472" s="13"/>
      <c r="AK472" s="13"/>
      <c r="AL472" s="13"/>
      <c r="AM472" s="13"/>
      <c r="AN472" s="13"/>
      <c r="AO472" s="13"/>
      <c r="AP472" s="13"/>
      <c r="AQ472" s="13"/>
      <c r="AR472" s="13"/>
      <c r="AS472" s="70"/>
      <c r="AY472" s="73"/>
    </row>
    <row r="473" spans="2:51" x14ac:dyDescent="0.2">
      <c r="B473" s="36"/>
      <c r="C473" s="27">
        <v>9</v>
      </c>
      <c r="D473" s="17" t="s">
        <v>97</v>
      </c>
      <c r="E473" s="28"/>
      <c r="F473" s="29">
        <v>7</v>
      </c>
      <c r="G473" s="76"/>
      <c r="H473" s="26">
        <f t="shared" si="117"/>
        <v>0</v>
      </c>
      <c r="I473" s="76"/>
      <c r="J473" s="26">
        <f t="shared" si="118"/>
        <v>0</v>
      </c>
      <c r="K473" s="31"/>
      <c r="L473" s="35">
        <f t="shared" si="119"/>
        <v>0</v>
      </c>
      <c r="M473" s="13"/>
      <c r="N473" s="27">
        <v>9</v>
      </c>
      <c r="O473" s="17" t="s">
        <v>97</v>
      </c>
      <c r="P473" s="28"/>
      <c r="Q473" s="29">
        <v>7</v>
      </c>
      <c r="R473" s="76"/>
      <c r="S473" s="26">
        <f t="shared" si="120"/>
        <v>0</v>
      </c>
      <c r="T473" s="76"/>
      <c r="U473" s="26">
        <f t="shared" si="121"/>
        <v>0</v>
      </c>
      <c r="V473" s="31"/>
      <c r="W473" s="35">
        <f t="shared" si="122"/>
        <v>0</v>
      </c>
      <c r="X473" s="23"/>
      <c r="Y473" s="27">
        <v>9</v>
      </c>
      <c r="Z473" s="17" t="s">
        <v>97</v>
      </c>
      <c r="AA473" s="28"/>
      <c r="AB473" s="29">
        <v>7</v>
      </c>
      <c r="AC473" s="76"/>
      <c r="AD473" s="26">
        <f t="shared" si="123"/>
        <v>0</v>
      </c>
      <c r="AE473" s="76"/>
      <c r="AF473" s="26">
        <f t="shared" si="124"/>
        <v>0</v>
      </c>
      <c r="AG473" s="31"/>
      <c r="AH473" s="35">
        <f t="shared" si="125"/>
        <v>0</v>
      </c>
      <c r="AI473" s="23"/>
      <c r="AJ473" s="13"/>
      <c r="AK473" s="13"/>
      <c r="AL473" s="13"/>
      <c r="AM473" s="13"/>
      <c r="AN473" s="13"/>
      <c r="AO473" s="13"/>
      <c r="AP473" s="13"/>
      <c r="AQ473" s="13"/>
      <c r="AR473" s="13"/>
      <c r="AS473" s="70"/>
      <c r="AY473" s="73"/>
    </row>
    <row r="474" spans="2:51" x14ac:dyDescent="0.2">
      <c r="B474" s="36"/>
      <c r="C474" s="25">
        <v>10</v>
      </c>
      <c r="D474" s="33" t="s">
        <v>98</v>
      </c>
      <c r="E474" s="20"/>
      <c r="F474" s="29">
        <v>11</v>
      </c>
      <c r="G474" s="76"/>
      <c r="H474" s="26">
        <f>SUM(G474*F474)</f>
        <v>0</v>
      </c>
      <c r="I474" s="76"/>
      <c r="J474" s="26">
        <f>SUM(I474*F474)</f>
        <v>0</v>
      </c>
      <c r="K474" s="10"/>
      <c r="L474" s="35">
        <f>SUM(H474+J474)</f>
        <v>0</v>
      </c>
      <c r="M474" s="13"/>
      <c r="N474" s="25">
        <v>10</v>
      </c>
      <c r="O474" s="33" t="s">
        <v>98</v>
      </c>
      <c r="P474" s="20"/>
      <c r="Q474" s="29">
        <v>11</v>
      </c>
      <c r="R474" s="76"/>
      <c r="S474" s="26">
        <f>SUM(R474*Q474)</f>
        <v>0</v>
      </c>
      <c r="T474" s="76"/>
      <c r="U474" s="26">
        <f>SUM(T474*Q474)</f>
        <v>0</v>
      </c>
      <c r="V474" s="10"/>
      <c r="W474" s="35">
        <f>SUM(S474+U474)</f>
        <v>0</v>
      </c>
      <c r="X474" s="23"/>
      <c r="Y474" s="25">
        <v>10</v>
      </c>
      <c r="Z474" s="33" t="s">
        <v>98</v>
      </c>
      <c r="AA474" s="20"/>
      <c r="AB474" s="29">
        <v>11</v>
      </c>
      <c r="AC474" s="76"/>
      <c r="AD474" s="26">
        <f>SUM(AC474*AB474)</f>
        <v>0</v>
      </c>
      <c r="AE474" s="76"/>
      <c r="AF474" s="26">
        <f>SUM(AE474*AB474)</f>
        <v>0</v>
      </c>
      <c r="AG474" s="10"/>
      <c r="AH474" s="35">
        <f>SUM(AD474+AF474)</f>
        <v>0</v>
      </c>
      <c r="AI474" s="23"/>
      <c r="AJ474" s="13"/>
      <c r="AK474" s="13"/>
      <c r="AL474" s="13"/>
      <c r="AM474" s="13"/>
      <c r="AN474" s="13"/>
      <c r="AO474" s="13"/>
      <c r="AP474" s="13"/>
      <c r="AQ474" s="13"/>
      <c r="AR474" s="13"/>
      <c r="AS474" s="70"/>
      <c r="AY474" s="73"/>
    </row>
    <row r="475" spans="2:51" x14ac:dyDescent="0.2">
      <c r="B475" s="36"/>
      <c r="C475" s="36"/>
      <c r="D475" s="13"/>
      <c r="E475" s="22"/>
      <c r="F475" s="13"/>
      <c r="G475" s="23"/>
      <c r="H475" s="13"/>
      <c r="I475" s="23"/>
      <c r="J475" s="13"/>
      <c r="K475" s="23"/>
      <c r="L475" s="24"/>
      <c r="M475" s="13"/>
      <c r="N475" s="36"/>
      <c r="O475" s="13"/>
      <c r="P475" s="22"/>
      <c r="Q475" s="13"/>
      <c r="R475" s="23"/>
      <c r="S475" s="13"/>
      <c r="T475" s="23"/>
      <c r="U475" s="13"/>
      <c r="V475" s="23"/>
      <c r="W475" s="24"/>
      <c r="X475" s="23"/>
      <c r="Y475" s="36"/>
      <c r="Z475" s="13"/>
      <c r="AA475" s="22"/>
      <c r="AB475" s="13"/>
      <c r="AC475" s="23"/>
      <c r="AD475" s="13"/>
      <c r="AE475" s="23"/>
      <c r="AF475" s="13"/>
      <c r="AG475" s="23"/>
      <c r="AH475" s="24"/>
      <c r="AI475" s="23"/>
      <c r="AJ475" s="13"/>
      <c r="AK475" s="13"/>
      <c r="AL475" s="13"/>
      <c r="AM475" s="13"/>
      <c r="AN475" s="13"/>
      <c r="AO475" s="13"/>
      <c r="AP475" s="13"/>
      <c r="AQ475" s="13"/>
      <c r="AR475" s="13"/>
      <c r="AS475" s="70"/>
      <c r="AY475" s="73"/>
    </row>
    <row r="476" spans="2:51" x14ac:dyDescent="0.2">
      <c r="B476" s="36"/>
      <c r="C476" s="25">
        <v>11</v>
      </c>
      <c r="D476" s="249" t="s">
        <v>99</v>
      </c>
      <c r="E476" s="250"/>
      <c r="F476" s="42"/>
      <c r="G476" s="43"/>
      <c r="H476" s="43"/>
      <c r="I476" s="43"/>
      <c r="J476" s="43"/>
      <c r="K476" s="13"/>
      <c r="L476" s="44"/>
      <c r="M476" s="13"/>
      <c r="N476" s="25">
        <v>11</v>
      </c>
      <c r="O476" s="249" t="s">
        <v>99</v>
      </c>
      <c r="P476" s="250"/>
      <c r="Q476" s="42"/>
      <c r="R476" s="43"/>
      <c r="S476" s="43"/>
      <c r="T476" s="43"/>
      <c r="U476" s="43"/>
      <c r="V476" s="13"/>
      <c r="W476" s="44"/>
      <c r="X476" s="23"/>
      <c r="Y476" s="25">
        <v>11</v>
      </c>
      <c r="Z476" s="249" t="s">
        <v>99</v>
      </c>
      <c r="AA476" s="250"/>
      <c r="AB476" s="42"/>
      <c r="AC476" s="43"/>
      <c r="AD476" s="43"/>
      <c r="AE476" s="43"/>
      <c r="AF476" s="43"/>
      <c r="AG476" s="13"/>
      <c r="AH476" s="44"/>
      <c r="AI476" s="23"/>
      <c r="AJ476" s="13"/>
      <c r="AK476" s="13"/>
      <c r="AL476" s="13"/>
      <c r="AM476" s="13"/>
      <c r="AN476" s="13"/>
      <c r="AO476" s="13"/>
      <c r="AP476" s="13"/>
      <c r="AQ476" s="13"/>
      <c r="AR476" s="13"/>
      <c r="AS476" s="70"/>
      <c r="AY476" s="73"/>
    </row>
    <row r="477" spans="2:51" x14ac:dyDescent="0.2">
      <c r="B477" s="36"/>
      <c r="C477" s="25"/>
      <c r="D477" s="17" t="s">
        <v>100</v>
      </c>
      <c r="E477" s="20"/>
      <c r="F477" s="46">
        <v>6</v>
      </c>
      <c r="G477" s="76"/>
      <c r="H477" s="47">
        <f>SUM(G477*F477)</f>
        <v>0</v>
      </c>
      <c r="I477" s="76"/>
      <c r="J477" s="48">
        <f>SUM(I477*F477)</f>
        <v>0</v>
      </c>
      <c r="K477" s="34"/>
      <c r="L477" s="44">
        <f>SUM(H477+J477)</f>
        <v>0</v>
      </c>
      <c r="M477" s="13"/>
      <c r="N477" s="25"/>
      <c r="O477" s="17" t="s">
        <v>100</v>
      </c>
      <c r="P477" s="20"/>
      <c r="Q477" s="46">
        <v>6</v>
      </c>
      <c r="R477" s="76"/>
      <c r="S477" s="47">
        <f>SUM(R477*Q477)</f>
        <v>0</v>
      </c>
      <c r="T477" s="76"/>
      <c r="U477" s="48">
        <f>SUM(T477*Q477)</f>
        <v>0</v>
      </c>
      <c r="V477" s="34"/>
      <c r="W477" s="44">
        <f>SUM(S477+U477)</f>
        <v>0</v>
      </c>
      <c r="X477" s="23"/>
      <c r="Y477" s="25"/>
      <c r="Z477" s="17" t="s">
        <v>100</v>
      </c>
      <c r="AA477" s="20"/>
      <c r="AB477" s="46">
        <v>6</v>
      </c>
      <c r="AC477" s="76"/>
      <c r="AD477" s="47">
        <f>SUM(AC477*AB477)</f>
        <v>0</v>
      </c>
      <c r="AE477" s="76"/>
      <c r="AF477" s="48">
        <f>SUM(AE477*AB477)</f>
        <v>0</v>
      </c>
      <c r="AG477" s="34"/>
      <c r="AH477" s="44">
        <f>SUM(AD477+AF477)</f>
        <v>0</v>
      </c>
      <c r="AI477" s="23"/>
      <c r="AJ477" s="13"/>
      <c r="AK477" s="13"/>
      <c r="AL477" s="13"/>
      <c r="AM477" s="13"/>
      <c r="AN477" s="13"/>
      <c r="AO477" s="13"/>
      <c r="AP477" s="13"/>
      <c r="AQ477" s="13"/>
      <c r="AR477" s="13"/>
      <c r="AS477" s="70"/>
      <c r="AY477" s="73"/>
    </row>
    <row r="478" spans="2:51" x14ac:dyDescent="0.2">
      <c r="B478" s="36"/>
      <c r="C478" s="25"/>
      <c r="D478" s="17" t="s">
        <v>101</v>
      </c>
      <c r="E478" s="45"/>
      <c r="F478" s="46">
        <v>4</v>
      </c>
      <c r="G478" s="76"/>
      <c r="H478" s="47">
        <f>SUM(G478*F478)</f>
        <v>0</v>
      </c>
      <c r="I478" s="76"/>
      <c r="J478" s="48">
        <f>SUM(I478*F478)</f>
        <v>0</v>
      </c>
      <c r="K478" s="34"/>
      <c r="L478" s="44">
        <f>SUM(H478+J478)</f>
        <v>0</v>
      </c>
      <c r="M478" s="13"/>
      <c r="N478" s="25"/>
      <c r="O478" s="17" t="s">
        <v>101</v>
      </c>
      <c r="P478" s="45"/>
      <c r="Q478" s="46">
        <v>4</v>
      </c>
      <c r="R478" s="76"/>
      <c r="S478" s="47">
        <f>SUM(R478*Q478)</f>
        <v>0</v>
      </c>
      <c r="T478" s="76"/>
      <c r="U478" s="48">
        <f>SUM(T478*Q478)</f>
        <v>0</v>
      </c>
      <c r="V478" s="34"/>
      <c r="W478" s="44">
        <f>SUM(S478+U478)</f>
        <v>0</v>
      </c>
      <c r="X478" s="23"/>
      <c r="Y478" s="25"/>
      <c r="Z478" s="17" t="s">
        <v>101</v>
      </c>
      <c r="AA478" s="45"/>
      <c r="AB478" s="46">
        <v>4</v>
      </c>
      <c r="AC478" s="76"/>
      <c r="AD478" s="47">
        <f>SUM(AC478*AB478)</f>
        <v>0</v>
      </c>
      <c r="AE478" s="76"/>
      <c r="AF478" s="48">
        <f>SUM(AE478*AB478)</f>
        <v>0</v>
      </c>
      <c r="AG478" s="34"/>
      <c r="AH478" s="44">
        <f>SUM(AD478+AF478)</f>
        <v>0</v>
      </c>
      <c r="AI478" s="23"/>
      <c r="AJ478" s="13"/>
      <c r="AK478" s="13"/>
      <c r="AL478" s="13"/>
      <c r="AM478" s="13"/>
      <c r="AN478" s="13"/>
      <c r="AO478" s="13"/>
      <c r="AP478" s="13"/>
      <c r="AQ478" s="13"/>
      <c r="AR478" s="13"/>
      <c r="AS478" s="70"/>
      <c r="AY478" s="73"/>
    </row>
    <row r="479" spans="2:51" x14ac:dyDescent="0.2">
      <c r="B479" s="36"/>
      <c r="C479" s="25"/>
      <c r="D479" s="17" t="s">
        <v>102</v>
      </c>
      <c r="E479" s="20"/>
      <c r="F479" s="29">
        <v>2</v>
      </c>
      <c r="G479" s="76"/>
      <c r="H479" s="26">
        <f>SUM(G479*F479)</f>
        <v>0</v>
      </c>
      <c r="I479" s="76"/>
      <c r="J479" s="26">
        <f>SUM(I479*F479)</f>
        <v>0</v>
      </c>
      <c r="K479" s="37"/>
      <c r="L479" s="35">
        <f>SUM(H479+J479)</f>
        <v>0</v>
      </c>
      <c r="M479" s="13"/>
      <c r="N479" s="25"/>
      <c r="O479" s="17" t="s">
        <v>102</v>
      </c>
      <c r="P479" s="20"/>
      <c r="Q479" s="29">
        <v>2</v>
      </c>
      <c r="R479" s="76"/>
      <c r="S479" s="26">
        <f>SUM(R479*Q479)</f>
        <v>0</v>
      </c>
      <c r="T479" s="76"/>
      <c r="U479" s="26">
        <f>SUM(T479*Q479)</f>
        <v>0</v>
      </c>
      <c r="V479" s="37"/>
      <c r="W479" s="35">
        <f>SUM(S479+U479)</f>
        <v>0</v>
      </c>
      <c r="X479" s="23"/>
      <c r="Y479" s="25"/>
      <c r="Z479" s="17" t="s">
        <v>102</v>
      </c>
      <c r="AA479" s="20"/>
      <c r="AB479" s="29">
        <v>2</v>
      </c>
      <c r="AC479" s="76"/>
      <c r="AD479" s="26">
        <f>SUM(AC479*AB479)</f>
        <v>0</v>
      </c>
      <c r="AE479" s="76"/>
      <c r="AF479" s="26">
        <f>SUM(AE479*AB479)</f>
        <v>0</v>
      </c>
      <c r="AG479" s="37"/>
      <c r="AH479" s="35">
        <f>SUM(AD479+AF479)</f>
        <v>0</v>
      </c>
      <c r="AI479" s="23"/>
      <c r="AJ479" s="13"/>
      <c r="AK479" s="13"/>
      <c r="AL479" s="13"/>
      <c r="AM479" s="13"/>
      <c r="AN479" s="13"/>
      <c r="AO479" s="13"/>
      <c r="AP479" s="13"/>
      <c r="AQ479" s="13"/>
      <c r="AR479" s="13"/>
      <c r="AS479" s="70"/>
      <c r="AY479" s="73"/>
    </row>
    <row r="480" spans="2:51" x14ac:dyDescent="0.2">
      <c r="B480" s="36"/>
      <c r="C480" s="25"/>
      <c r="D480" s="17" t="s">
        <v>103</v>
      </c>
      <c r="E480" s="78"/>
      <c r="F480" s="29">
        <v>6</v>
      </c>
      <c r="G480" s="76"/>
      <c r="H480" s="26">
        <f>SUM(G480*F480)</f>
        <v>0</v>
      </c>
      <c r="I480" s="76"/>
      <c r="J480" s="26">
        <f>SUM(I480*F480)</f>
        <v>0</v>
      </c>
      <c r="K480" s="34"/>
      <c r="L480" s="35">
        <f>SUM(H480+J480)</f>
        <v>0</v>
      </c>
      <c r="M480" s="13"/>
      <c r="N480" s="25"/>
      <c r="O480" s="17" t="s">
        <v>103</v>
      </c>
      <c r="P480" s="78"/>
      <c r="Q480" s="29">
        <v>6</v>
      </c>
      <c r="R480" s="76"/>
      <c r="S480" s="26">
        <f>SUM(R480*Q480)</f>
        <v>0</v>
      </c>
      <c r="T480" s="76"/>
      <c r="U480" s="26">
        <f>SUM(T480*Q480)</f>
        <v>0</v>
      </c>
      <c r="V480" s="34"/>
      <c r="W480" s="35">
        <f>SUM(S480+U480)</f>
        <v>0</v>
      </c>
      <c r="X480" s="23"/>
      <c r="Y480" s="25"/>
      <c r="Z480" s="17" t="s">
        <v>103</v>
      </c>
      <c r="AA480" s="78"/>
      <c r="AB480" s="29">
        <v>6</v>
      </c>
      <c r="AC480" s="76"/>
      <c r="AD480" s="26">
        <f>SUM(AC480*AB480)</f>
        <v>0</v>
      </c>
      <c r="AE480" s="76"/>
      <c r="AF480" s="26">
        <f>SUM(AE480*AB480)</f>
        <v>0</v>
      </c>
      <c r="AG480" s="34"/>
      <c r="AH480" s="35">
        <f>SUM(AD480+AF480)</f>
        <v>0</v>
      </c>
      <c r="AI480" s="23"/>
      <c r="AJ480" s="13"/>
      <c r="AK480" s="13"/>
      <c r="AL480" s="13"/>
      <c r="AM480" s="13"/>
      <c r="AN480" s="13"/>
      <c r="AO480" s="13"/>
      <c r="AP480" s="13"/>
      <c r="AQ480" s="13"/>
      <c r="AR480" s="13"/>
      <c r="AS480" s="70"/>
      <c r="AY480" s="73"/>
    </row>
    <row r="481" spans="2:51" x14ac:dyDescent="0.2">
      <c r="B481" s="36"/>
      <c r="C481" s="25"/>
      <c r="D481" s="17" t="s">
        <v>104</v>
      </c>
      <c r="E481" s="78"/>
      <c r="F481" s="29">
        <v>4</v>
      </c>
      <c r="G481" s="76"/>
      <c r="H481" s="26">
        <f>SUM(G481*F481)</f>
        <v>0</v>
      </c>
      <c r="I481" s="76"/>
      <c r="J481" s="26">
        <f>SUM(I481*F481)</f>
        <v>0</v>
      </c>
      <c r="K481" s="34"/>
      <c r="L481" s="35">
        <f>SUM(H481+J481)</f>
        <v>0</v>
      </c>
      <c r="M481" s="13"/>
      <c r="N481" s="25"/>
      <c r="O481" s="17" t="s">
        <v>104</v>
      </c>
      <c r="P481" s="78"/>
      <c r="Q481" s="29">
        <v>4</v>
      </c>
      <c r="R481" s="76"/>
      <c r="S481" s="26">
        <f>SUM(R481*Q481)</f>
        <v>0</v>
      </c>
      <c r="T481" s="76"/>
      <c r="U481" s="26">
        <f>SUM(T481*Q481)</f>
        <v>0</v>
      </c>
      <c r="V481" s="34"/>
      <c r="W481" s="35">
        <f>SUM(S481+U481)</f>
        <v>0</v>
      </c>
      <c r="X481" s="23"/>
      <c r="Y481" s="25"/>
      <c r="Z481" s="17" t="s">
        <v>104</v>
      </c>
      <c r="AA481" s="78"/>
      <c r="AB481" s="29">
        <v>4</v>
      </c>
      <c r="AC481" s="76"/>
      <c r="AD481" s="26">
        <f>SUM(AC481*AB481)</f>
        <v>0</v>
      </c>
      <c r="AE481" s="76"/>
      <c r="AF481" s="26">
        <f>SUM(AE481*AB481)</f>
        <v>0</v>
      </c>
      <c r="AG481" s="34"/>
      <c r="AH481" s="35">
        <f>SUM(AD481+AF481)</f>
        <v>0</v>
      </c>
      <c r="AI481" s="23"/>
      <c r="AJ481" s="13"/>
      <c r="AK481" s="13"/>
      <c r="AL481" s="13"/>
      <c r="AM481" s="13"/>
      <c r="AN481" s="13"/>
      <c r="AO481" s="13"/>
      <c r="AP481" s="13"/>
      <c r="AQ481" s="13"/>
      <c r="AR481" s="13"/>
      <c r="AS481" s="70"/>
      <c r="AY481" s="73"/>
    </row>
    <row r="482" spans="2:51" x14ac:dyDescent="0.2">
      <c r="B482" s="36"/>
      <c r="C482" s="36"/>
      <c r="D482" s="13"/>
      <c r="E482" s="49"/>
      <c r="F482" s="22"/>
      <c r="G482" s="89"/>
      <c r="H482" s="23"/>
      <c r="I482" s="89"/>
      <c r="J482" s="23"/>
      <c r="K482" s="13"/>
      <c r="L482" s="24"/>
      <c r="M482" s="13"/>
      <c r="N482" s="36"/>
      <c r="O482" s="13"/>
      <c r="P482" s="49"/>
      <c r="Q482" s="22"/>
      <c r="R482" s="89"/>
      <c r="S482" s="23"/>
      <c r="T482" s="89"/>
      <c r="U482" s="23"/>
      <c r="V482" s="13"/>
      <c r="W482" s="24"/>
      <c r="X482" s="23"/>
      <c r="Y482" s="36"/>
      <c r="Z482" s="13"/>
      <c r="AA482" s="49"/>
      <c r="AB482" s="22"/>
      <c r="AC482" s="89"/>
      <c r="AD482" s="23"/>
      <c r="AE482" s="89"/>
      <c r="AF482" s="23"/>
      <c r="AG482" s="13"/>
      <c r="AH482" s="24"/>
      <c r="AI482" s="23"/>
      <c r="AJ482" s="13"/>
      <c r="AK482" s="13"/>
      <c r="AL482" s="13"/>
      <c r="AM482" s="13"/>
      <c r="AN482" s="13"/>
      <c r="AO482" s="13"/>
      <c r="AP482" s="13"/>
      <c r="AQ482" s="13"/>
      <c r="AR482" s="13"/>
      <c r="AS482" s="70"/>
      <c r="AY482" s="73"/>
    </row>
    <row r="483" spans="2:51" ht="13.5" thickBot="1" x14ac:dyDescent="0.25">
      <c r="B483" s="36"/>
      <c r="C483" s="36"/>
      <c r="D483" s="13"/>
      <c r="E483" s="49"/>
      <c r="F483" s="22"/>
      <c r="G483" s="107" t="s">
        <v>105</v>
      </c>
      <c r="H483" s="108">
        <f>SUM(H465:H481)</f>
        <v>0</v>
      </c>
      <c r="I483" s="107" t="s">
        <v>106</v>
      </c>
      <c r="J483" s="108">
        <f>SUM(J465:J481)</f>
        <v>0</v>
      </c>
      <c r="K483" s="13"/>
      <c r="L483" s="24"/>
      <c r="M483" s="13"/>
      <c r="N483" s="36"/>
      <c r="O483" s="13"/>
      <c r="P483" s="49"/>
      <c r="Q483" s="22"/>
      <c r="R483" s="107" t="s">
        <v>105</v>
      </c>
      <c r="S483" s="108">
        <f>SUM(S465:S481)</f>
        <v>0</v>
      </c>
      <c r="T483" s="107" t="s">
        <v>106</v>
      </c>
      <c r="U483" s="108">
        <f>SUM(U465:U481)</f>
        <v>0</v>
      </c>
      <c r="V483" s="13"/>
      <c r="W483" s="24"/>
      <c r="X483" s="23"/>
      <c r="Y483" s="36"/>
      <c r="Z483" s="13"/>
      <c r="AA483" s="49"/>
      <c r="AB483" s="22"/>
      <c r="AC483" s="107" t="s">
        <v>105</v>
      </c>
      <c r="AD483" s="108">
        <f>SUM(AD465:AD481)</f>
        <v>0</v>
      </c>
      <c r="AE483" s="107" t="s">
        <v>106</v>
      </c>
      <c r="AF483" s="108">
        <f>SUM(AF465:AF481)</f>
        <v>0</v>
      </c>
      <c r="AG483" s="13"/>
      <c r="AH483" s="24"/>
      <c r="AI483" s="23"/>
      <c r="AJ483" s="13"/>
      <c r="AK483" s="13"/>
      <c r="AL483" s="13"/>
      <c r="AM483" s="13"/>
      <c r="AN483" s="13"/>
      <c r="AO483" s="13"/>
      <c r="AP483" s="13"/>
      <c r="AQ483" s="13"/>
      <c r="AR483" s="13"/>
      <c r="AS483" s="70"/>
      <c r="AY483" s="73"/>
    </row>
    <row r="484" spans="2:51" ht="13.5" thickBot="1" x14ac:dyDescent="0.25">
      <c r="B484" s="36"/>
      <c r="C484" s="36"/>
      <c r="D484" s="13"/>
      <c r="E484" s="49"/>
      <c r="F484" s="22"/>
      <c r="G484" s="83"/>
      <c r="H484" s="84"/>
      <c r="I484" s="84"/>
      <c r="J484" s="85" t="s">
        <v>107</v>
      </c>
      <c r="K484" s="86"/>
      <c r="L484" s="87">
        <f>SUM(L465:L481)</f>
        <v>0</v>
      </c>
      <c r="M484" s="13"/>
      <c r="N484" s="36"/>
      <c r="O484" s="13"/>
      <c r="P484" s="49"/>
      <c r="Q484" s="22"/>
      <c r="R484" s="83"/>
      <c r="S484" s="84"/>
      <c r="T484" s="84"/>
      <c r="U484" s="85" t="s">
        <v>107</v>
      </c>
      <c r="V484" s="86"/>
      <c r="W484" s="87">
        <f>SUM(W465:W481)</f>
        <v>0</v>
      </c>
      <c r="X484" s="23"/>
      <c r="Y484" s="36"/>
      <c r="Z484" s="13"/>
      <c r="AA484" s="49"/>
      <c r="AB484" s="22"/>
      <c r="AC484" s="83"/>
      <c r="AD484" s="84"/>
      <c r="AE484" s="84"/>
      <c r="AF484" s="85" t="s">
        <v>107</v>
      </c>
      <c r="AG484" s="86"/>
      <c r="AH484" s="87">
        <f>SUM(AH465:AH481)</f>
        <v>0</v>
      </c>
      <c r="AI484" s="23"/>
      <c r="AJ484" s="13"/>
      <c r="AK484" s="13"/>
      <c r="AL484" s="13"/>
      <c r="AM484" s="13"/>
      <c r="AN484" s="13"/>
      <c r="AO484" s="13"/>
      <c r="AP484" s="13"/>
      <c r="AQ484" s="13"/>
      <c r="AR484" s="13"/>
      <c r="AS484" s="70"/>
      <c r="AY484" s="73"/>
    </row>
    <row r="485" spans="2:51" x14ac:dyDescent="0.2">
      <c r="B485" s="36"/>
      <c r="C485" s="36"/>
      <c r="D485" s="100"/>
      <c r="E485" s="49"/>
      <c r="F485" s="22"/>
      <c r="G485" s="81"/>
      <c r="H485" s="82"/>
      <c r="I485" s="88"/>
      <c r="J485" s="88"/>
      <c r="K485" s="13"/>
      <c r="L485" s="24"/>
      <c r="M485" s="13"/>
      <c r="N485" s="36"/>
      <c r="O485" s="100"/>
      <c r="P485" s="49"/>
      <c r="Q485" s="22"/>
      <c r="R485" s="81"/>
      <c r="S485" s="82"/>
      <c r="T485" s="88"/>
      <c r="U485" s="88"/>
      <c r="V485" s="13"/>
      <c r="W485" s="24"/>
      <c r="X485" s="23"/>
      <c r="Y485" s="36"/>
      <c r="Z485" s="100"/>
      <c r="AA485" s="49"/>
      <c r="AB485" s="22"/>
      <c r="AC485" s="81"/>
      <c r="AD485" s="82"/>
      <c r="AE485" s="88"/>
      <c r="AF485" s="88"/>
      <c r="AG485" s="13"/>
      <c r="AH485" s="24"/>
      <c r="AI485" s="23"/>
      <c r="AJ485" s="13"/>
      <c r="AK485" s="13"/>
      <c r="AL485" s="13"/>
      <c r="AM485" s="13"/>
      <c r="AN485" s="13"/>
      <c r="AO485" s="13"/>
      <c r="AP485" s="13"/>
      <c r="AQ485" s="13"/>
      <c r="AR485" s="13"/>
      <c r="AS485" s="70"/>
      <c r="AY485" s="73"/>
    </row>
    <row r="486" spans="2:51" x14ac:dyDescent="0.2">
      <c r="B486" s="36"/>
      <c r="C486" s="36"/>
      <c r="D486" s="100"/>
      <c r="E486" s="89" t="s">
        <v>108</v>
      </c>
      <c r="F486" s="22"/>
      <c r="G486" s="90"/>
      <c r="H486" s="91">
        <f>IF(G486="Yes",-0.1,0)</f>
        <v>0</v>
      </c>
      <c r="I486" s="23"/>
      <c r="J486" s="23"/>
      <c r="K486" s="13"/>
      <c r="L486" s="24"/>
      <c r="M486" s="13"/>
      <c r="N486" s="36"/>
      <c r="O486" s="100"/>
      <c r="P486" s="89" t="s">
        <v>108</v>
      </c>
      <c r="Q486" s="22"/>
      <c r="R486" s="90"/>
      <c r="S486" s="91">
        <f>IF(R486="Yes",-0.1,0)</f>
        <v>0</v>
      </c>
      <c r="T486" s="23"/>
      <c r="U486" s="23"/>
      <c r="V486" s="13"/>
      <c r="W486" s="24"/>
      <c r="X486" s="23"/>
      <c r="Y486" s="36"/>
      <c r="Z486" s="100"/>
      <c r="AA486" s="89" t="s">
        <v>108</v>
      </c>
      <c r="AB486" s="22"/>
      <c r="AC486" s="90"/>
      <c r="AD486" s="91">
        <f>IF(AC486="Yes",-0.1,0)</f>
        <v>0</v>
      </c>
      <c r="AE486" s="23"/>
      <c r="AF486" s="23"/>
      <c r="AG486" s="13"/>
      <c r="AH486" s="24"/>
      <c r="AI486" s="23"/>
      <c r="AJ486" s="13"/>
      <c r="AK486" s="13"/>
      <c r="AL486" s="13"/>
      <c r="AM486" s="13"/>
      <c r="AN486" s="13"/>
      <c r="AO486" s="13"/>
      <c r="AP486" s="13"/>
      <c r="AQ486" s="13"/>
      <c r="AR486" s="13"/>
      <c r="AS486" s="70"/>
      <c r="AY486" s="73"/>
    </row>
    <row r="487" spans="2:51" x14ac:dyDescent="0.2">
      <c r="B487" s="36"/>
      <c r="C487" s="36"/>
      <c r="D487" s="100"/>
      <c r="E487" s="89" t="s">
        <v>109</v>
      </c>
      <c r="F487" s="92"/>
      <c r="G487" s="90"/>
      <c r="H487" s="91">
        <f>IF(G487="Yes",-0.03,0)</f>
        <v>0</v>
      </c>
      <c r="I487" s="23"/>
      <c r="J487" s="23"/>
      <c r="K487" s="13"/>
      <c r="L487" s="24"/>
      <c r="M487" s="13"/>
      <c r="N487" s="36"/>
      <c r="O487" s="100"/>
      <c r="P487" s="89" t="s">
        <v>109</v>
      </c>
      <c r="Q487" s="92"/>
      <c r="R487" s="90"/>
      <c r="S487" s="91">
        <f>IF(R487="Yes",-0.03,0)</f>
        <v>0</v>
      </c>
      <c r="T487" s="23"/>
      <c r="U487" s="23"/>
      <c r="V487" s="13"/>
      <c r="W487" s="24"/>
      <c r="X487" s="23"/>
      <c r="Y487" s="36"/>
      <c r="Z487" s="100"/>
      <c r="AA487" s="89" t="s">
        <v>109</v>
      </c>
      <c r="AB487" s="92"/>
      <c r="AC487" s="90"/>
      <c r="AD487" s="91">
        <f>IF(AC487="Yes",-0.03,0)</f>
        <v>0</v>
      </c>
      <c r="AE487" s="23"/>
      <c r="AF487" s="23"/>
      <c r="AG487" s="13"/>
      <c r="AH487" s="24"/>
      <c r="AI487" s="23"/>
      <c r="AJ487" s="13"/>
      <c r="AK487" s="13"/>
      <c r="AL487" s="13"/>
      <c r="AM487" s="13"/>
      <c r="AN487" s="13"/>
      <c r="AO487" s="13"/>
      <c r="AP487" s="13"/>
      <c r="AQ487" s="13"/>
      <c r="AR487" s="13"/>
      <c r="AS487" s="70"/>
      <c r="AY487" s="73"/>
    </row>
    <row r="488" spans="2:51" ht="13.5" thickBot="1" x14ac:dyDescent="0.25">
      <c r="B488" s="36"/>
      <c r="C488" s="36"/>
      <c r="D488" s="13"/>
      <c r="E488" s="89" t="s">
        <v>110</v>
      </c>
      <c r="F488" s="22"/>
      <c r="G488" s="90"/>
      <c r="H488" s="93">
        <f>IF(G488="Yes",-0.1,0)</f>
        <v>0</v>
      </c>
      <c r="I488" s="100"/>
      <c r="J488" s="100"/>
      <c r="K488" s="13"/>
      <c r="L488" s="24"/>
      <c r="M488" s="13"/>
      <c r="N488" s="36"/>
      <c r="O488" s="13"/>
      <c r="P488" s="89" t="s">
        <v>110</v>
      </c>
      <c r="Q488" s="22"/>
      <c r="R488" s="90"/>
      <c r="S488" s="93">
        <f>IF(R488="Yes",-0.1,0)</f>
        <v>0</v>
      </c>
      <c r="T488" s="100"/>
      <c r="U488" s="100"/>
      <c r="V488" s="13"/>
      <c r="W488" s="24"/>
      <c r="X488" s="23"/>
      <c r="Y488" s="36"/>
      <c r="Z488" s="13"/>
      <c r="AA488" s="89" t="s">
        <v>110</v>
      </c>
      <c r="AB488" s="22"/>
      <c r="AC488" s="90"/>
      <c r="AD488" s="93">
        <f>IF(AC488="Yes",-0.1,0)</f>
        <v>0</v>
      </c>
      <c r="AE488" s="100"/>
      <c r="AF488" s="100"/>
      <c r="AG488" s="13"/>
      <c r="AH488" s="24"/>
      <c r="AI488" s="23"/>
      <c r="AJ488" s="13"/>
      <c r="AK488" s="13"/>
      <c r="AL488" s="13"/>
      <c r="AM488" s="13"/>
      <c r="AN488" s="13"/>
      <c r="AO488" s="13"/>
      <c r="AP488" s="13"/>
      <c r="AQ488" s="13"/>
      <c r="AR488" s="13"/>
      <c r="AS488" s="70"/>
      <c r="AY488" s="73"/>
    </row>
    <row r="489" spans="2:51" ht="13.5" thickBot="1" x14ac:dyDescent="0.25">
      <c r="B489" s="36"/>
      <c r="C489" s="36"/>
      <c r="D489" s="13"/>
      <c r="E489" s="49"/>
      <c r="F489" s="22"/>
      <c r="G489" s="81"/>
      <c r="H489" s="94">
        <f>SUM(H486:H488)</f>
        <v>0</v>
      </c>
      <c r="I489" s="95"/>
      <c r="J489" s="96" t="s">
        <v>111</v>
      </c>
      <c r="K489" s="97"/>
      <c r="L489" s="87">
        <f>SUM(L484*H489)</f>
        <v>0</v>
      </c>
      <c r="M489" s="13"/>
      <c r="N489" s="36"/>
      <c r="O489" s="13"/>
      <c r="P489" s="49"/>
      <c r="Q489" s="22"/>
      <c r="R489" s="81"/>
      <c r="S489" s="94">
        <f>SUM(S486:S488)</f>
        <v>0</v>
      </c>
      <c r="T489" s="95"/>
      <c r="U489" s="96" t="s">
        <v>111</v>
      </c>
      <c r="V489" s="97"/>
      <c r="W489" s="87">
        <f>SUM(W484*S489)</f>
        <v>0</v>
      </c>
      <c r="X489" s="23"/>
      <c r="Y489" s="36"/>
      <c r="Z489" s="13"/>
      <c r="AA489" s="49"/>
      <c r="AB489" s="22"/>
      <c r="AC489" s="81"/>
      <c r="AD489" s="94">
        <f>SUM(AD486:AD488)</f>
        <v>0</v>
      </c>
      <c r="AE489" s="95"/>
      <c r="AF489" s="96" t="s">
        <v>111</v>
      </c>
      <c r="AG489" s="97"/>
      <c r="AH489" s="87">
        <f>SUM(AH484*AD489)</f>
        <v>0</v>
      </c>
      <c r="AI489" s="23"/>
      <c r="AJ489" s="13"/>
      <c r="AK489" s="13"/>
      <c r="AL489" s="13"/>
      <c r="AM489" s="13"/>
      <c r="AN489" s="13"/>
      <c r="AO489" s="13"/>
      <c r="AP489" s="13"/>
      <c r="AQ489" s="13"/>
      <c r="AR489" s="13"/>
      <c r="AS489" s="70"/>
      <c r="AY489" s="73"/>
    </row>
    <row r="490" spans="2:51" ht="13.5" thickBot="1" x14ac:dyDescent="0.25">
      <c r="B490" s="36"/>
      <c r="C490" s="36"/>
      <c r="D490" s="13"/>
      <c r="E490" s="13"/>
      <c r="F490" s="13"/>
      <c r="G490" s="13"/>
      <c r="H490" s="23"/>
      <c r="I490" s="13"/>
      <c r="J490" s="23"/>
      <c r="K490" s="13"/>
      <c r="L490" s="24"/>
      <c r="M490" s="13"/>
      <c r="N490" s="36"/>
      <c r="O490" s="13"/>
      <c r="P490" s="13"/>
      <c r="Q490" s="13"/>
      <c r="R490" s="13"/>
      <c r="S490" s="23"/>
      <c r="T490" s="13"/>
      <c r="U490" s="23"/>
      <c r="V490" s="13"/>
      <c r="W490" s="24"/>
      <c r="X490" s="23"/>
      <c r="Y490" s="36"/>
      <c r="Z490" s="13"/>
      <c r="AA490" s="13"/>
      <c r="AB490" s="13"/>
      <c r="AC490" s="13"/>
      <c r="AD490" s="23"/>
      <c r="AE490" s="13"/>
      <c r="AF490" s="23"/>
      <c r="AG490" s="13"/>
      <c r="AH490" s="24"/>
      <c r="AI490" s="23"/>
      <c r="AJ490" s="13"/>
      <c r="AK490" s="13"/>
      <c r="AL490" s="13"/>
      <c r="AM490" s="13"/>
      <c r="AN490" s="13"/>
      <c r="AO490" s="13"/>
      <c r="AP490" s="13"/>
      <c r="AQ490" s="13"/>
      <c r="AR490" s="13"/>
      <c r="AS490" s="70"/>
      <c r="AY490" s="73"/>
    </row>
    <row r="491" spans="2:51" ht="13.5" thickBot="1" x14ac:dyDescent="0.25">
      <c r="B491" s="36"/>
      <c r="C491" s="38"/>
      <c r="D491" s="39"/>
      <c r="E491" s="39"/>
      <c r="F491" s="39"/>
      <c r="G491" s="39"/>
      <c r="H491" s="98"/>
      <c r="I491" s="99"/>
      <c r="J491" s="85" t="s">
        <v>112</v>
      </c>
      <c r="K491" s="86"/>
      <c r="L491" s="87">
        <f>SUM(L484+L489)</f>
        <v>0</v>
      </c>
      <c r="M491" s="13"/>
      <c r="N491" s="38"/>
      <c r="O491" s="39"/>
      <c r="P491" s="39"/>
      <c r="Q491" s="39"/>
      <c r="R491" s="39"/>
      <c r="S491" s="98"/>
      <c r="T491" s="99"/>
      <c r="U491" s="85" t="s">
        <v>112</v>
      </c>
      <c r="V491" s="86"/>
      <c r="W491" s="87">
        <f>SUM(W484+W489)</f>
        <v>0</v>
      </c>
      <c r="X491" s="23"/>
      <c r="Y491" s="38"/>
      <c r="Z491" s="39"/>
      <c r="AA491" s="39"/>
      <c r="AB491" s="39"/>
      <c r="AC491" s="39"/>
      <c r="AD491" s="98"/>
      <c r="AE491" s="99"/>
      <c r="AF491" s="85" t="s">
        <v>112</v>
      </c>
      <c r="AG491" s="86"/>
      <c r="AH491" s="87">
        <f>SUM(AH484+AH489)</f>
        <v>0</v>
      </c>
      <c r="AI491" s="23"/>
      <c r="AJ491" s="13"/>
      <c r="AK491" s="13"/>
      <c r="AL491" s="13"/>
      <c r="AM491" s="13"/>
      <c r="AN491" s="13"/>
      <c r="AO491" s="13"/>
      <c r="AP491" s="13"/>
      <c r="AQ491" s="13"/>
      <c r="AR491" s="13"/>
      <c r="AS491" s="70"/>
      <c r="AY491" s="73"/>
    </row>
    <row r="492" spans="2:51" ht="13.5" thickBot="1" x14ac:dyDescent="0.25">
      <c r="B492" s="38"/>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72"/>
    </row>
    <row r="493" spans="2:51" ht="13.5" thickBot="1" x14ac:dyDescent="0.25"/>
    <row r="494" spans="2:51" ht="18" customHeight="1" thickBot="1" x14ac:dyDescent="0.3">
      <c r="B494" s="65"/>
      <c r="C494" s="66"/>
      <c r="D494" s="66"/>
      <c r="E494" s="66"/>
      <c r="F494" s="67"/>
      <c r="G494" s="67"/>
      <c r="H494" s="67"/>
      <c r="I494" s="67"/>
      <c r="J494" s="67"/>
      <c r="K494" s="66"/>
      <c r="L494" s="66"/>
      <c r="M494" s="66"/>
      <c r="N494" s="66"/>
      <c r="O494" s="80"/>
      <c r="P494" s="80"/>
      <c r="Q494" s="68"/>
      <c r="R494" s="68"/>
      <c r="S494" s="68"/>
      <c r="T494" s="68"/>
      <c r="U494" s="68"/>
      <c r="V494" s="66"/>
      <c r="W494" s="66"/>
      <c r="X494" s="66"/>
      <c r="Y494" s="66"/>
      <c r="Z494" s="80"/>
      <c r="AA494" s="80"/>
      <c r="AB494" s="68"/>
      <c r="AC494" s="68"/>
      <c r="AD494" s="68"/>
      <c r="AE494" s="68"/>
      <c r="AF494" s="68"/>
      <c r="AG494" s="66"/>
      <c r="AH494" s="66"/>
      <c r="AI494" s="66"/>
      <c r="AJ494" s="66"/>
      <c r="AK494" s="66"/>
      <c r="AL494" s="66"/>
      <c r="AM494" s="66"/>
      <c r="AN494" s="66"/>
      <c r="AO494" s="66"/>
      <c r="AP494" s="66"/>
      <c r="AQ494" s="66"/>
      <c r="AR494" s="66"/>
      <c r="AS494" s="69"/>
      <c r="AY494" s="73"/>
    </row>
    <row r="495" spans="2:51" ht="18" customHeight="1" thickBot="1" x14ac:dyDescent="0.3">
      <c r="B495" s="36"/>
      <c r="C495" s="264" t="s">
        <v>77</v>
      </c>
      <c r="D495" s="265"/>
      <c r="E495" s="266" t="str">
        <f>'CompetitorList &amp; ResultsSummary'!D33</f>
        <v>Competitor 15</v>
      </c>
      <c r="F495" s="266"/>
      <c r="G495" s="266"/>
      <c r="H495" s="266"/>
      <c r="I495" s="266"/>
      <c r="J495" s="266"/>
      <c r="K495" s="265" t="s">
        <v>78</v>
      </c>
      <c r="L495" s="265"/>
      <c r="M495" s="266" t="str">
        <f>'CompetitorList &amp; ResultsSummary'!F33</f>
        <v>Model 15</v>
      </c>
      <c r="N495" s="266"/>
      <c r="O495" s="266"/>
      <c r="P495" s="266"/>
      <c r="Q495" s="266"/>
      <c r="R495" s="266"/>
      <c r="S495" s="266"/>
      <c r="T495" s="113"/>
      <c r="U495" s="113"/>
      <c r="V495" s="97"/>
      <c r="W495" s="97"/>
      <c r="X495" s="97"/>
      <c r="Y495" s="97"/>
      <c r="Z495" s="97"/>
      <c r="AA495" s="97"/>
      <c r="AB495" s="97"/>
      <c r="AC495" s="97"/>
      <c r="AD495" s="97"/>
      <c r="AE495" s="113"/>
      <c r="AF495" s="113"/>
      <c r="AG495" s="97"/>
      <c r="AH495" s="97"/>
      <c r="AI495" s="97"/>
      <c r="AJ495" s="97"/>
      <c r="AK495" s="267"/>
      <c r="AL495" s="267"/>
      <c r="AM495" s="267"/>
      <c r="AN495" s="267"/>
      <c r="AO495" s="267"/>
      <c r="AP495" s="267"/>
      <c r="AQ495" s="267"/>
      <c r="AR495" s="268"/>
      <c r="AS495" s="70"/>
      <c r="AY495" s="73"/>
    </row>
    <row r="496" spans="2:51" ht="18" customHeight="1" thickBot="1" x14ac:dyDescent="0.25">
      <c r="B496" s="36"/>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70"/>
      <c r="AY496" s="73"/>
    </row>
    <row r="497" spans="2:53" ht="16.5" thickBot="1" x14ac:dyDescent="0.3">
      <c r="B497" s="36"/>
      <c r="C497" s="252" t="str">
        <f>E495</f>
        <v>Competitor 15</v>
      </c>
      <c r="D497" s="253"/>
      <c r="E497" s="253"/>
      <c r="F497" s="253"/>
      <c r="G497" s="253" t="s">
        <v>16</v>
      </c>
      <c r="H497" s="253"/>
      <c r="I497" s="253"/>
      <c r="J497" s="253"/>
      <c r="K497" s="253"/>
      <c r="L497" s="254"/>
      <c r="M497" s="71"/>
      <c r="N497" s="252" t="str">
        <f>E495</f>
        <v>Competitor 15</v>
      </c>
      <c r="O497" s="253"/>
      <c r="P497" s="253"/>
      <c r="Q497" s="253"/>
      <c r="R497" s="253" t="s">
        <v>20</v>
      </c>
      <c r="S497" s="253"/>
      <c r="T497" s="253"/>
      <c r="U497" s="253"/>
      <c r="V497" s="253"/>
      <c r="W497" s="254"/>
      <c r="X497" s="71"/>
      <c r="Y497" s="252" t="str">
        <f>C497</f>
        <v>Competitor 15</v>
      </c>
      <c r="Z497" s="253"/>
      <c r="AA497" s="253"/>
      <c r="AB497" s="253"/>
      <c r="AC497" s="253" t="s">
        <v>21</v>
      </c>
      <c r="AD497" s="253"/>
      <c r="AE497" s="253"/>
      <c r="AF497" s="253"/>
      <c r="AG497" s="253"/>
      <c r="AH497" s="254"/>
      <c r="AI497" s="71"/>
      <c r="AJ497" s="71"/>
      <c r="AK497" s="256" t="str">
        <f>E495</f>
        <v>Competitor 15</v>
      </c>
      <c r="AL497" s="257"/>
      <c r="AM497" s="257"/>
      <c r="AN497" s="80"/>
      <c r="AO497" s="80"/>
      <c r="AP497" s="258" t="s">
        <v>79</v>
      </c>
      <c r="AQ497" s="259"/>
      <c r="AR497" s="260"/>
      <c r="AS497" s="70"/>
      <c r="AY497" s="73"/>
    </row>
    <row r="498" spans="2:53" x14ac:dyDescent="0.2">
      <c r="B498" s="36"/>
      <c r="C498" s="255"/>
      <c r="D498" s="251"/>
      <c r="E498" s="251"/>
      <c r="F498" s="251"/>
      <c r="G498" s="251" t="s">
        <v>80</v>
      </c>
      <c r="H498" s="251"/>
      <c r="I498" s="251" t="s">
        <v>81</v>
      </c>
      <c r="J498" s="251"/>
      <c r="K498" s="104"/>
      <c r="L498" s="8" t="s">
        <v>11</v>
      </c>
      <c r="M498" s="49"/>
      <c r="N498" s="255"/>
      <c r="O498" s="251"/>
      <c r="P498" s="251"/>
      <c r="Q498" s="251"/>
      <c r="R498" s="251" t="s">
        <v>80</v>
      </c>
      <c r="S498" s="251"/>
      <c r="T498" s="251" t="s">
        <v>81</v>
      </c>
      <c r="U498" s="251"/>
      <c r="V498" s="104"/>
      <c r="W498" s="8" t="s">
        <v>11</v>
      </c>
      <c r="X498" s="49"/>
      <c r="Y498" s="255"/>
      <c r="Z498" s="251"/>
      <c r="AA498" s="251"/>
      <c r="AB498" s="251"/>
      <c r="AC498" s="251" t="s">
        <v>80</v>
      </c>
      <c r="AD498" s="251"/>
      <c r="AE498" s="251" t="s">
        <v>81</v>
      </c>
      <c r="AF498" s="251"/>
      <c r="AG498" s="104"/>
      <c r="AH498" s="8" t="s">
        <v>11</v>
      </c>
      <c r="AI498" s="49"/>
      <c r="AJ498" s="49"/>
      <c r="AK498" s="261"/>
      <c r="AL498" s="262"/>
      <c r="AM498" s="262"/>
      <c r="AN498" s="262"/>
      <c r="AO498" s="262"/>
      <c r="AP498" s="262"/>
      <c r="AQ498" s="262"/>
      <c r="AR498" s="263"/>
      <c r="AS498" s="70"/>
      <c r="AY498" s="73"/>
    </row>
    <row r="499" spans="2:53" x14ac:dyDescent="0.2">
      <c r="B499" s="36"/>
      <c r="C499" s="36"/>
      <c r="D499" s="247" t="s">
        <v>82</v>
      </c>
      <c r="E499" s="248"/>
      <c r="F499" s="9" t="s">
        <v>83</v>
      </c>
      <c r="G499" s="104" t="s">
        <v>84</v>
      </c>
      <c r="H499" s="104" t="s">
        <v>26</v>
      </c>
      <c r="I499" s="104" t="s">
        <v>84</v>
      </c>
      <c r="J499" s="104" t="s">
        <v>26</v>
      </c>
      <c r="K499" s="10"/>
      <c r="L499" s="8" t="s">
        <v>26</v>
      </c>
      <c r="M499" s="49"/>
      <c r="N499" s="36"/>
      <c r="O499" s="247" t="s">
        <v>82</v>
      </c>
      <c r="P499" s="248"/>
      <c r="Q499" s="9" t="s">
        <v>83</v>
      </c>
      <c r="R499" s="104" t="s">
        <v>84</v>
      </c>
      <c r="S499" s="104" t="s">
        <v>26</v>
      </c>
      <c r="T499" s="104" t="s">
        <v>84</v>
      </c>
      <c r="U499" s="104" t="s">
        <v>26</v>
      </c>
      <c r="V499" s="10"/>
      <c r="W499" s="8" t="s">
        <v>26</v>
      </c>
      <c r="X499" s="49"/>
      <c r="Y499" s="36"/>
      <c r="Z499" s="247" t="s">
        <v>82</v>
      </c>
      <c r="AA499" s="248"/>
      <c r="AB499" s="9" t="s">
        <v>83</v>
      </c>
      <c r="AC499" s="104" t="s">
        <v>84</v>
      </c>
      <c r="AD499" s="104" t="s">
        <v>26</v>
      </c>
      <c r="AE499" s="104" t="s">
        <v>84</v>
      </c>
      <c r="AF499" s="104" t="s">
        <v>26</v>
      </c>
      <c r="AG499" s="10"/>
      <c r="AH499" s="8" t="s">
        <v>26</v>
      </c>
      <c r="AI499" s="49"/>
      <c r="AJ499" s="49"/>
      <c r="AK499" s="11"/>
      <c r="AL499" s="12" t="s">
        <v>16</v>
      </c>
      <c r="AM499" s="12" t="s">
        <v>20</v>
      </c>
      <c r="AN499" s="12" t="s">
        <v>21</v>
      </c>
      <c r="AO499" s="49"/>
      <c r="AP499" s="13"/>
      <c r="AQ499" s="179" t="s">
        <v>85</v>
      </c>
      <c r="AR499" s="180">
        <f>AL500+AM500+AN500-AN502</f>
        <v>0</v>
      </c>
      <c r="AS499" s="70"/>
      <c r="AU499" s="102"/>
      <c r="AV499" s="102"/>
      <c r="AW499" s="102"/>
      <c r="AX499" s="102"/>
      <c r="AY499" s="102"/>
      <c r="AZ499" s="102"/>
      <c r="BA499" s="102"/>
    </row>
    <row r="500" spans="2:53" x14ac:dyDescent="0.2">
      <c r="B500" s="36"/>
      <c r="C500" s="16">
        <v>1</v>
      </c>
      <c r="D500" s="17" t="s">
        <v>86</v>
      </c>
      <c r="E500" s="106"/>
      <c r="F500" s="18">
        <v>11</v>
      </c>
      <c r="G500" s="76"/>
      <c r="H500" s="19">
        <f>SUM(G500*F500)</f>
        <v>0</v>
      </c>
      <c r="I500" s="76"/>
      <c r="J500" s="19">
        <f>SUM(I500*F500)</f>
        <v>0</v>
      </c>
      <c r="K500" s="20"/>
      <c r="L500" s="21">
        <f>SUM(H500+J500)</f>
        <v>0</v>
      </c>
      <c r="M500" s="13"/>
      <c r="N500" s="16">
        <v>1</v>
      </c>
      <c r="O500" s="17" t="s">
        <v>86</v>
      </c>
      <c r="P500" s="106"/>
      <c r="Q500" s="18">
        <v>11</v>
      </c>
      <c r="R500" s="76"/>
      <c r="S500" s="19">
        <f>SUM(R500*Q500)</f>
        <v>0</v>
      </c>
      <c r="T500" s="76"/>
      <c r="U500" s="19">
        <f>SUM(T500*Q500)</f>
        <v>0</v>
      </c>
      <c r="V500" s="20"/>
      <c r="W500" s="21">
        <f>SUM(S500+U500)</f>
        <v>0</v>
      </c>
      <c r="X500" s="176"/>
      <c r="Y500" s="16">
        <v>1</v>
      </c>
      <c r="Z500" s="17" t="s">
        <v>86</v>
      </c>
      <c r="AA500" s="106"/>
      <c r="AB500" s="18">
        <v>11</v>
      </c>
      <c r="AC500" s="76"/>
      <c r="AD500" s="19">
        <f>SUM(AC500*AB500)</f>
        <v>0</v>
      </c>
      <c r="AE500" s="76"/>
      <c r="AF500" s="19">
        <f>SUM(AE500*AB500)</f>
        <v>0</v>
      </c>
      <c r="AG500" s="20"/>
      <c r="AH500" s="21">
        <f>SUM(AD500+AF500)</f>
        <v>0</v>
      </c>
      <c r="AI500" s="176"/>
      <c r="AJ500" s="13"/>
      <c r="AK500" s="25"/>
      <c r="AL500" s="179">
        <f>SUM(L526)</f>
        <v>0</v>
      </c>
      <c r="AM500" s="179">
        <f>SUM(W526)</f>
        <v>0</v>
      </c>
      <c r="AN500" s="179">
        <f>SUM(AH526)</f>
        <v>0</v>
      </c>
      <c r="AO500" s="23"/>
      <c r="AP500" s="13"/>
      <c r="AQ500" s="100"/>
      <c r="AR500" s="15"/>
      <c r="AS500" s="70"/>
      <c r="AY500" s="73"/>
    </row>
    <row r="501" spans="2:53" x14ac:dyDescent="0.2">
      <c r="B501" s="36"/>
      <c r="C501" s="27">
        <v>2</v>
      </c>
      <c r="D501" s="77" t="s">
        <v>87</v>
      </c>
      <c r="E501" s="28"/>
      <c r="F501" s="29">
        <v>7</v>
      </c>
      <c r="G501" s="76"/>
      <c r="H501" s="26">
        <f>SUM(G501*F501)</f>
        <v>0</v>
      </c>
      <c r="I501" s="76"/>
      <c r="J501" s="30">
        <f>SUM(I501*F501)</f>
        <v>0</v>
      </c>
      <c r="K501" s="31"/>
      <c r="L501" s="32">
        <f>SUM(H501+J501)</f>
        <v>0</v>
      </c>
      <c r="M501" s="13"/>
      <c r="N501" s="27">
        <v>2</v>
      </c>
      <c r="O501" s="77" t="s">
        <v>87</v>
      </c>
      <c r="P501" s="28"/>
      <c r="Q501" s="29">
        <v>7</v>
      </c>
      <c r="R501" s="76"/>
      <c r="S501" s="26">
        <f>SUM(R501*Q501)</f>
        <v>0</v>
      </c>
      <c r="T501" s="76"/>
      <c r="U501" s="30">
        <f>SUM(T501*Q501)</f>
        <v>0</v>
      </c>
      <c r="V501" s="31"/>
      <c r="W501" s="32">
        <f>SUM(S501+U501)</f>
        <v>0</v>
      </c>
      <c r="X501" s="23"/>
      <c r="Y501" s="27">
        <v>2</v>
      </c>
      <c r="Z501" s="77" t="s">
        <v>87</v>
      </c>
      <c r="AA501" s="28"/>
      <c r="AB501" s="29">
        <v>7</v>
      </c>
      <c r="AC501" s="76"/>
      <c r="AD501" s="26">
        <f>SUM(AC501*AB501)</f>
        <v>0</v>
      </c>
      <c r="AE501" s="76"/>
      <c r="AF501" s="30">
        <f>SUM(AE501*AB501)</f>
        <v>0</v>
      </c>
      <c r="AG501" s="31"/>
      <c r="AH501" s="32">
        <f>SUM(AD501+AF501)</f>
        <v>0</v>
      </c>
      <c r="AI501" s="23"/>
      <c r="AJ501" s="13"/>
      <c r="AK501" s="36"/>
      <c r="AL501" s="23"/>
      <c r="AM501" s="23"/>
      <c r="AN501" s="23"/>
      <c r="AO501" s="23"/>
      <c r="AP501" s="13"/>
      <c r="AQ501" s="14"/>
      <c r="AR501" s="15"/>
      <c r="AS501" s="70"/>
      <c r="AY501" s="73"/>
    </row>
    <row r="502" spans="2:53" x14ac:dyDescent="0.2">
      <c r="B502" s="36"/>
      <c r="C502" s="25">
        <v>3</v>
      </c>
      <c r="D502" s="17" t="s">
        <v>88</v>
      </c>
      <c r="E502" s="28"/>
      <c r="F502" s="29">
        <v>7</v>
      </c>
      <c r="G502" s="76"/>
      <c r="H502" s="26">
        <f>SUM(G502*F502)</f>
        <v>0</v>
      </c>
      <c r="I502" s="76"/>
      <c r="J502" s="26">
        <f>SUM(I502*F502)</f>
        <v>0</v>
      </c>
      <c r="K502" s="34"/>
      <c r="L502" s="35">
        <f>SUM(H502+J502)</f>
        <v>0</v>
      </c>
      <c r="M502" s="13"/>
      <c r="N502" s="25">
        <v>3</v>
      </c>
      <c r="O502" s="17" t="s">
        <v>88</v>
      </c>
      <c r="P502" s="28"/>
      <c r="Q502" s="29">
        <v>7</v>
      </c>
      <c r="R502" s="76"/>
      <c r="S502" s="26">
        <f>SUM(R502*Q502)</f>
        <v>0</v>
      </c>
      <c r="T502" s="76"/>
      <c r="U502" s="26">
        <f>SUM(T502*Q502)</f>
        <v>0</v>
      </c>
      <c r="V502" s="34"/>
      <c r="W502" s="35">
        <f>SUM(S502+U502)</f>
        <v>0</v>
      </c>
      <c r="X502" s="23"/>
      <c r="Y502" s="25">
        <v>3</v>
      </c>
      <c r="Z502" s="17" t="s">
        <v>88</v>
      </c>
      <c r="AA502" s="28"/>
      <c r="AB502" s="29">
        <v>7</v>
      </c>
      <c r="AC502" s="76"/>
      <c r="AD502" s="26">
        <f>SUM(AC502*AB502)</f>
        <v>0</v>
      </c>
      <c r="AE502" s="76"/>
      <c r="AF502" s="26">
        <f>SUM(AE502*AB502)</f>
        <v>0</v>
      </c>
      <c r="AG502" s="34"/>
      <c r="AH502" s="35">
        <f>SUM(AD502+AF502)</f>
        <v>0</v>
      </c>
      <c r="AI502" s="23"/>
      <c r="AJ502" s="13"/>
      <c r="AK502" s="16" t="s">
        <v>89</v>
      </c>
      <c r="AL502" s="178">
        <f>MAX(AL500:AN500)</f>
        <v>0</v>
      </c>
      <c r="AM502" s="34" t="s">
        <v>90</v>
      </c>
      <c r="AN502" s="179">
        <f>MIN(AL500:AN500)</f>
        <v>0</v>
      </c>
      <c r="AO502" s="23"/>
      <c r="AP502" s="13"/>
      <c r="AQ502" s="14"/>
      <c r="AR502" s="15"/>
      <c r="AS502" s="70"/>
      <c r="AY502" s="73"/>
    </row>
    <row r="503" spans="2:53" x14ac:dyDescent="0.2">
      <c r="B503" s="36"/>
      <c r="C503" s="27">
        <v>4</v>
      </c>
      <c r="D503" s="77" t="s">
        <v>91</v>
      </c>
      <c r="E503" s="28"/>
      <c r="F503" s="29">
        <v>7</v>
      </c>
      <c r="G503" s="76"/>
      <c r="H503" s="26">
        <f t="shared" ref="H503:H508" si="126">SUM(G503*F503)</f>
        <v>0</v>
      </c>
      <c r="I503" s="76"/>
      <c r="J503" s="26">
        <f t="shared" ref="J503:J508" si="127">SUM(I503*F503)</f>
        <v>0</v>
      </c>
      <c r="K503" s="37"/>
      <c r="L503" s="35">
        <f t="shared" ref="L503:L508" si="128">SUM(H503+J503)</f>
        <v>0</v>
      </c>
      <c r="M503" s="13"/>
      <c r="N503" s="27">
        <v>4</v>
      </c>
      <c r="O503" s="77" t="s">
        <v>91</v>
      </c>
      <c r="P503" s="28"/>
      <c r="Q503" s="29">
        <v>7</v>
      </c>
      <c r="R503" s="76"/>
      <c r="S503" s="26">
        <f t="shared" ref="S503:S508" si="129">SUM(R503*Q503)</f>
        <v>0</v>
      </c>
      <c r="T503" s="76"/>
      <c r="U503" s="26">
        <f t="shared" ref="U503:U508" si="130">SUM(T503*Q503)</f>
        <v>0</v>
      </c>
      <c r="V503" s="37"/>
      <c r="W503" s="35">
        <f t="shared" ref="W503:W508" si="131">SUM(S503+U503)</f>
        <v>0</v>
      </c>
      <c r="X503" s="23"/>
      <c r="Y503" s="27">
        <v>4</v>
      </c>
      <c r="Z503" s="77" t="s">
        <v>91</v>
      </c>
      <c r="AA503" s="28"/>
      <c r="AB503" s="29">
        <v>7</v>
      </c>
      <c r="AC503" s="76"/>
      <c r="AD503" s="26">
        <f t="shared" ref="AD503:AD508" si="132">SUM(AC503*AB503)</f>
        <v>0</v>
      </c>
      <c r="AE503" s="76"/>
      <c r="AF503" s="26">
        <f t="shared" ref="AF503:AF508" si="133">SUM(AE503*AB503)</f>
        <v>0</v>
      </c>
      <c r="AG503" s="37"/>
      <c r="AH503" s="35">
        <f t="shared" ref="AH503:AH508" si="134">SUM(AD503+AF503)</f>
        <v>0</v>
      </c>
      <c r="AI503" s="23"/>
      <c r="AJ503" s="13"/>
      <c r="AK503" s="177"/>
      <c r="AL503" s="100"/>
      <c r="AM503" s="13"/>
      <c r="AN503" s="13"/>
      <c r="AO503" s="13"/>
      <c r="AP503" s="13"/>
      <c r="AQ503" s="14"/>
      <c r="AR503" s="15"/>
      <c r="AS503" s="70"/>
      <c r="AY503" s="73"/>
    </row>
    <row r="504" spans="2:53" x14ac:dyDescent="0.2">
      <c r="B504" s="36"/>
      <c r="C504" s="27">
        <v>5</v>
      </c>
      <c r="D504" s="77" t="s">
        <v>93</v>
      </c>
      <c r="E504" s="28"/>
      <c r="F504" s="29">
        <v>7</v>
      </c>
      <c r="G504" s="76"/>
      <c r="H504" s="26">
        <f t="shared" si="126"/>
        <v>0</v>
      </c>
      <c r="I504" s="76"/>
      <c r="J504" s="26">
        <f t="shared" si="127"/>
        <v>0</v>
      </c>
      <c r="K504" s="37"/>
      <c r="L504" s="35">
        <f t="shared" si="128"/>
        <v>0</v>
      </c>
      <c r="M504" s="13"/>
      <c r="N504" s="27">
        <v>5</v>
      </c>
      <c r="O504" s="77" t="s">
        <v>93</v>
      </c>
      <c r="P504" s="28"/>
      <c r="Q504" s="29">
        <v>7</v>
      </c>
      <c r="R504" s="76"/>
      <c r="S504" s="26">
        <f t="shared" si="129"/>
        <v>0</v>
      </c>
      <c r="T504" s="76"/>
      <c r="U504" s="26">
        <f t="shared" si="130"/>
        <v>0</v>
      </c>
      <c r="V504" s="37"/>
      <c r="W504" s="35">
        <f t="shared" si="131"/>
        <v>0</v>
      </c>
      <c r="X504" s="23"/>
      <c r="Y504" s="27">
        <v>5</v>
      </c>
      <c r="Z504" s="77" t="s">
        <v>93</v>
      </c>
      <c r="AA504" s="28"/>
      <c r="AB504" s="29">
        <v>7</v>
      </c>
      <c r="AC504" s="76"/>
      <c r="AD504" s="26">
        <f t="shared" si="132"/>
        <v>0</v>
      </c>
      <c r="AE504" s="76"/>
      <c r="AF504" s="26">
        <f t="shared" si="133"/>
        <v>0</v>
      </c>
      <c r="AG504" s="37"/>
      <c r="AH504" s="35">
        <f t="shared" si="134"/>
        <v>0</v>
      </c>
      <c r="AI504" s="23"/>
      <c r="AJ504" s="13"/>
      <c r="AK504" s="177"/>
      <c r="AL504" s="100"/>
      <c r="AM504" s="13"/>
      <c r="AN504" s="13"/>
      <c r="AO504" s="13"/>
      <c r="AP504" s="13"/>
      <c r="AQ504" s="14"/>
      <c r="AR504" s="15"/>
      <c r="AS504" s="70"/>
      <c r="AY504" s="73"/>
    </row>
    <row r="505" spans="2:53" x14ac:dyDescent="0.2">
      <c r="B505" s="36"/>
      <c r="C505" s="27">
        <v>6</v>
      </c>
      <c r="D505" s="17" t="s">
        <v>94</v>
      </c>
      <c r="E505" s="28"/>
      <c r="F505" s="29">
        <v>7</v>
      </c>
      <c r="G505" s="76"/>
      <c r="H505" s="26">
        <f t="shared" si="126"/>
        <v>0</v>
      </c>
      <c r="I505" s="76"/>
      <c r="J505" s="26">
        <f t="shared" si="127"/>
        <v>0</v>
      </c>
      <c r="K505" s="37"/>
      <c r="L505" s="35">
        <f t="shared" si="128"/>
        <v>0</v>
      </c>
      <c r="M505" s="13"/>
      <c r="N505" s="27">
        <v>6</v>
      </c>
      <c r="O505" s="17" t="s">
        <v>94</v>
      </c>
      <c r="P505" s="28"/>
      <c r="Q505" s="29">
        <v>7</v>
      </c>
      <c r="R505" s="76"/>
      <c r="S505" s="26">
        <f t="shared" si="129"/>
        <v>0</v>
      </c>
      <c r="T505" s="76"/>
      <c r="U505" s="26">
        <f t="shared" si="130"/>
        <v>0</v>
      </c>
      <c r="V505" s="37"/>
      <c r="W505" s="35">
        <f t="shared" si="131"/>
        <v>0</v>
      </c>
      <c r="X505" s="23"/>
      <c r="Y505" s="27">
        <v>6</v>
      </c>
      <c r="Z505" s="17" t="s">
        <v>94</v>
      </c>
      <c r="AA505" s="28"/>
      <c r="AB505" s="29">
        <v>7</v>
      </c>
      <c r="AC505" s="76"/>
      <c r="AD505" s="26">
        <f t="shared" si="132"/>
        <v>0</v>
      </c>
      <c r="AE505" s="76"/>
      <c r="AF505" s="26">
        <f t="shared" si="133"/>
        <v>0</v>
      </c>
      <c r="AG505" s="37"/>
      <c r="AH505" s="35">
        <f t="shared" si="134"/>
        <v>0</v>
      </c>
      <c r="AI505" s="23"/>
      <c r="AJ505" s="13"/>
      <c r="AK505" s="36"/>
      <c r="AL505" s="13"/>
      <c r="AM505" s="13"/>
      <c r="AN505" s="13"/>
      <c r="AO505" s="13"/>
      <c r="AP505" s="13"/>
      <c r="AQ505" s="14"/>
      <c r="AR505" s="15"/>
      <c r="AS505" s="70"/>
      <c r="AY505" s="73"/>
    </row>
    <row r="506" spans="2:53" ht="13.5" thickBot="1" x14ac:dyDescent="0.25">
      <c r="B506" s="36"/>
      <c r="C506" s="27">
        <v>7</v>
      </c>
      <c r="D506" s="77" t="s">
        <v>95</v>
      </c>
      <c r="E506" s="28"/>
      <c r="F506" s="29">
        <v>7</v>
      </c>
      <c r="G506" s="76"/>
      <c r="H506" s="26">
        <f t="shared" si="126"/>
        <v>0</v>
      </c>
      <c r="I506" s="76"/>
      <c r="J506" s="26">
        <f t="shared" si="127"/>
        <v>0</v>
      </c>
      <c r="K506" s="37"/>
      <c r="L506" s="35">
        <f t="shared" si="128"/>
        <v>0</v>
      </c>
      <c r="M506" s="13"/>
      <c r="N506" s="27">
        <v>7</v>
      </c>
      <c r="O506" s="77" t="s">
        <v>95</v>
      </c>
      <c r="P506" s="28"/>
      <c r="Q506" s="29">
        <v>7</v>
      </c>
      <c r="R506" s="76"/>
      <c r="S506" s="26">
        <f t="shared" si="129"/>
        <v>0</v>
      </c>
      <c r="T506" s="76"/>
      <c r="U506" s="26">
        <f t="shared" si="130"/>
        <v>0</v>
      </c>
      <c r="V506" s="37"/>
      <c r="W506" s="35">
        <f t="shared" si="131"/>
        <v>0</v>
      </c>
      <c r="X506" s="23"/>
      <c r="Y506" s="27">
        <v>7</v>
      </c>
      <c r="Z506" s="77" t="s">
        <v>95</v>
      </c>
      <c r="AA506" s="28"/>
      <c r="AB506" s="29">
        <v>7</v>
      </c>
      <c r="AC506" s="76"/>
      <c r="AD506" s="26">
        <f t="shared" si="132"/>
        <v>0</v>
      </c>
      <c r="AE506" s="76"/>
      <c r="AF506" s="26">
        <f t="shared" si="133"/>
        <v>0</v>
      </c>
      <c r="AG506" s="37"/>
      <c r="AH506" s="35">
        <f t="shared" si="134"/>
        <v>0</v>
      </c>
      <c r="AI506" s="23"/>
      <c r="AJ506" s="13"/>
      <c r="AK506" s="38"/>
      <c r="AL506" s="39"/>
      <c r="AM506" s="39"/>
      <c r="AN506" s="39"/>
      <c r="AO506" s="39"/>
      <c r="AP506" s="39"/>
      <c r="AQ506" s="40"/>
      <c r="AR506" s="41"/>
      <c r="AS506" s="70"/>
      <c r="AY506" s="73"/>
    </row>
    <row r="507" spans="2:53" x14ac:dyDescent="0.2">
      <c r="B507" s="36"/>
      <c r="C507" s="27">
        <v>8</v>
      </c>
      <c r="D507" s="77" t="s">
        <v>96</v>
      </c>
      <c r="E507" s="28"/>
      <c r="F507" s="29">
        <v>7</v>
      </c>
      <c r="G507" s="76"/>
      <c r="H507" s="26">
        <f t="shared" si="126"/>
        <v>0</v>
      </c>
      <c r="I507" s="76"/>
      <c r="J507" s="26">
        <f t="shared" si="127"/>
        <v>0</v>
      </c>
      <c r="K507" s="37"/>
      <c r="L507" s="35">
        <f t="shared" si="128"/>
        <v>0</v>
      </c>
      <c r="M507" s="13"/>
      <c r="N507" s="27">
        <v>8</v>
      </c>
      <c r="O507" s="77" t="s">
        <v>96</v>
      </c>
      <c r="P507" s="28"/>
      <c r="Q507" s="29">
        <v>7</v>
      </c>
      <c r="R507" s="76"/>
      <c r="S507" s="26">
        <f t="shared" si="129"/>
        <v>0</v>
      </c>
      <c r="T507" s="76"/>
      <c r="U507" s="26">
        <f t="shared" si="130"/>
        <v>0</v>
      </c>
      <c r="V507" s="37"/>
      <c r="W507" s="35">
        <f t="shared" si="131"/>
        <v>0</v>
      </c>
      <c r="X507" s="23"/>
      <c r="Y507" s="27">
        <v>8</v>
      </c>
      <c r="Z507" s="77" t="s">
        <v>96</v>
      </c>
      <c r="AA507" s="28"/>
      <c r="AB507" s="29">
        <v>7</v>
      </c>
      <c r="AC507" s="76"/>
      <c r="AD507" s="26">
        <f t="shared" si="132"/>
        <v>0</v>
      </c>
      <c r="AE507" s="76"/>
      <c r="AF507" s="26">
        <f t="shared" si="133"/>
        <v>0</v>
      </c>
      <c r="AG507" s="37"/>
      <c r="AH507" s="35">
        <f t="shared" si="134"/>
        <v>0</v>
      </c>
      <c r="AI507" s="23"/>
      <c r="AJ507" s="13"/>
      <c r="AK507" s="13"/>
      <c r="AL507" s="13"/>
      <c r="AM507" s="13"/>
      <c r="AN507" s="13"/>
      <c r="AO507" s="13"/>
      <c r="AP507" s="13"/>
      <c r="AQ507" s="13"/>
      <c r="AR507" s="13"/>
      <c r="AS507" s="70"/>
      <c r="AY507" s="73"/>
    </row>
    <row r="508" spans="2:53" x14ac:dyDescent="0.2">
      <c r="B508" s="36"/>
      <c r="C508" s="27">
        <v>9</v>
      </c>
      <c r="D508" s="17" t="s">
        <v>97</v>
      </c>
      <c r="E508" s="28"/>
      <c r="F508" s="29">
        <v>7</v>
      </c>
      <c r="G508" s="76"/>
      <c r="H508" s="26">
        <f t="shared" si="126"/>
        <v>0</v>
      </c>
      <c r="I508" s="76"/>
      <c r="J508" s="26">
        <f t="shared" si="127"/>
        <v>0</v>
      </c>
      <c r="K508" s="31"/>
      <c r="L508" s="35">
        <f t="shared" si="128"/>
        <v>0</v>
      </c>
      <c r="M508" s="13"/>
      <c r="N508" s="27">
        <v>9</v>
      </c>
      <c r="O508" s="17" t="s">
        <v>97</v>
      </c>
      <c r="P508" s="28"/>
      <c r="Q508" s="29">
        <v>7</v>
      </c>
      <c r="R508" s="76"/>
      <c r="S508" s="26">
        <f t="shared" si="129"/>
        <v>0</v>
      </c>
      <c r="T508" s="76"/>
      <c r="U508" s="26">
        <f t="shared" si="130"/>
        <v>0</v>
      </c>
      <c r="V508" s="31"/>
      <c r="W508" s="35">
        <f t="shared" si="131"/>
        <v>0</v>
      </c>
      <c r="X508" s="23"/>
      <c r="Y508" s="27">
        <v>9</v>
      </c>
      <c r="Z508" s="17" t="s">
        <v>97</v>
      </c>
      <c r="AA508" s="28"/>
      <c r="AB508" s="29">
        <v>7</v>
      </c>
      <c r="AC508" s="76"/>
      <c r="AD508" s="26">
        <f t="shared" si="132"/>
        <v>0</v>
      </c>
      <c r="AE508" s="76"/>
      <c r="AF508" s="26">
        <f t="shared" si="133"/>
        <v>0</v>
      </c>
      <c r="AG508" s="31"/>
      <c r="AH508" s="35">
        <f t="shared" si="134"/>
        <v>0</v>
      </c>
      <c r="AI508" s="23"/>
      <c r="AJ508" s="13"/>
      <c r="AK508" s="13"/>
      <c r="AL508" s="13"/>
      <c r="AM508" s="13"/>
      <c r="AN508" s="13"/>
      <c r="AO508" s="13"/>
      <c r="AP508" s="13"/>
      <c r="AQ508" s="13"/>
      <c r="AR508" s="13"/>
      <c r="AS508" s="70"/>
      <c r="AY508" s="73"/>
    </row>
    <row r="509" spans="2:53" x14ac:dyDescent="0.2">
      <c r="B509" s="36"/>
      <c r="C509" s="25">
        <v>10</v>
      </c>
      <c r="D509" s="33" t="s">
        <v>98</v>
      </c>
      <c r="E509" s="20"/>
      <c r="F509" s="29">
        <v>11</v>
      </c>
      <c r="G509" s="76"/>
      <c r="H509" s="26">
        <f>SUM(G509*F509)</f>
        <v>0</v>
      </c>
      <c r="I509" s="76"/>
      <c r="J509" s="26">
        <f>SUM(I509*F509)</f>
        <v>0</v>
      </c>
      <c r="K509" s="10"/>
      <c r="L509" s="35">
        <f>SUM(H509+J509)</f>
        <v>0</v>
      </c>
      <c r="M509" s="13"/>
      <c r="N509" s="25">
        <v>10</v>
      </c>
      <c r="O509" s="33" t="s">
        <v>98</v>
      </c>
      <c r="P509" s="20"/>
      <c r="Q509" s="29">
        <v>11</v>
      </c>
      <c r="R509" s="76"/>
      <c r="S509" s="26">
        <f>SUM(R509*Q509)</f>
        <v>0</v>
      </c>
      <c r="T509" s="76"/>
      <c r="U509" s="26">
        <f>SUM(T509*Q509)</f>
        <v>0</v>
      </c>
      <c r="V509" s="10"/>
      <c r="W509" s="35">
        <f>SUM(S509+U509)</f>
        <v>0</v>
      </c>
      <c r="X509" s="23"/>
      <c r="Y509" s="25">
        <v>10</v>
      </c>
      <c r="Z509" s="33" t="s">
        <v>98</v>
      </c>
      <c r="AA509" s="20"/>
      <c r="AB509" s="29">
        <v>11</v>
      </c>
      <c r="AC509" s="76"/>
      <c r="AD509" s="26">
        <f>SUM(AC509*AB509)</f>
        <v>0</v>
      </c>
      <c r="AE509" s="76"/>
      <c r="AF509" s="26">
        <f>SUM(AE509*AB509)</f>
        <v>0</v>
      </c>
      <c r="AG509" s="10"/>
      <c r="AH509" s="35">
        <f>SUM(AD509+AF509)</f>
        <v>0</v>
      </c>
      <c r="AI509" s="23"/>
      <c r="AJ509" s="13"/>
      <c r="AK509" s="13"/>
      <c r="AL509" s="13"/>
      <c r="AM509" s="13"/>
      <c r="AN509" s="13"/>
      <c r="AO509" s="13"/>
      <c r="AP509" s="13"/>
      <c r="AQ509" s="13"/>
      <c r="AR509" s="13"/>
      <c r="AS509" s="70"/>
      <c r="AY509" s="73"/>
    </row>
    <row r="510" spans="2:53" x14ac:dyDescent="0.2">
      <c r="B510" s="36"/>
      <c r="C510" s="36"/>
      <c r="D510" s="13"/>
      <c r="E510" s="22"/>
      <c r="F510" s="13"/>
      <c r="G510" s="23"/>
      <c r="H510" s="13"/>
      <c r="I510" s="23"/>
      <c r="J510" s="13"/>
      <c r="K510" s="23"/>
      <c r="L510" s="24"/>
      <c r="M510" s="13"/>
      <c r="N510" s="36"/>
      <c r="O510" s="13"/>
      <c r="P510" s="22"/>
      <c r="Q510" s="13"/>
      <c r="R510" s="23"/>
      <c r="S510" s="13"/>
      <c r="T510" s="23"/>
      <c r="U510" s="13"/>
      <c r="V510" s="23"/>
      <c r="W510" s="24"/>
      <c r="X510" s="23"/>
      <c r="Y510" s="36"/>
      <c r="Z510" s="13"/>
      <c r="AA510" s="22"/>
      <c r="AB510" s="13"/>
      <c r="AC510" s="23"/>
      <c r="AD510" s="13"/>
      <c r="AE510" s="23"/>
      <c r="AF510" s="13"/>
      <c r="AG510" s="23"/>
      <c r="AH510" s="24"/>
      <c r="AI510" s="23"/>
      <c r="AJ510" s="13"/>
      <c r="AK510" s="13"/>
      <c r="AL510" s="13"/>
      <c r="AM510" s="13"/>
      <c r="AN510" s="13"/>
      <c r="AO510" s="13"/>
      <c r="AP510" s="13"/>
      <c r="AQ510" s="13"/>
      <c r="AR510" s="13"/>
      <c r="AS510" s="70"/>
      <c r="AY510" s="73"/>
    </row>
    <row r="511" spans="2:53" x14ac:dyDescent="0.2">
      <c r="B511" s="36"/>
      <c r="C511" s="25">
        <v>11</v>
      </c>
      <c r="D511" s="249" t="s">
        <v>99</v>
      </c>
      <c r="E511" s="250"/>
      <c r="F511" s="42"/>
      <c r="G511" s="43"/>
      <c r="H511" s="43"/>
      <c r="I511" s="43"/>
      <c r="J511" s="43"/>
      <c r="K511" s="13"/>
      <c r="L511" s="44"/>
      <c r="M511" s="13"/>
      <c r="N511" s="25">
        <v>11</v>
      </c>
      <c r="O511" s="249" t="s">
        <v>99</v>
      </c>
      <c r="P511" s="250"/>
      <c r="Q511" s="42"/>
      <c r="R511" s="43"/>
      <c r="S511" s="43"/>
      <c r="T511" s="43"/>
      <c r="U511" s="43"/>
      <c r="V511" s="13"/>
      <c r="W511" s="44"/>
      <c r="X511" s="23"/>
      <c r="Y511" s="25">
        <v>11</v>
      </c>
      <c r="Z511" s="249" t="s">
        <v>99</v>
      </c>
      <c r="AA511" s="250"/>
      <c r="AB511" s="42"/>
      <c r="AC511" s="43"/>
      <c r="AD511" s="43"/>
      <c r="AE511" s="43"/>
      <c r="AF511" s="43"/>
      <c r="AG511" s="13"/>
      <c r="AH511" s="44"/>
      <c r="AI511" s="23"/>
      <c r="AJ511" s="13"/>
      <c r="AK511" s="13"/>
      <c r="AL511" s="13"/>
      <c r="AM511" s="13"/>
      <c r="AN511" s="13"/>
      <c r="AO511" s="13"/>
      <c r="AP511" s="13"/>
      <c r="AQ511" s="13"/>
      <c r="AR511" s="13"/>
      <c r="AS511" s="70"/>
      <c r="AY511" s="73"/>
    </row>
    <row r="512" spans="2:53" x14ac:dyDescent="0.2">
      <c r="B512" s="36"/>
      <c r="C512" s="25"/>
      <c r="D512" s="17" t="s">
        <v>100</v>
      </c>
      <c r="E512" s="20"/>
      <c r="F512" s="46">
        <v>6</v>
      </c>
      <c r="G512" s="76"/>
      <c r="H512" s="47">
        <f>SUM(G512*F512)</f>
        <v>0</v>
      </c>
      <c r="I512" s="76"/>
      <c r="J512" s="48">
        <f>SUM(I512*F512)</f>
        <v>0</v>
      </c>
      <c r="K512" s="34"/>
      <c r="L512" s="44">
        <f>SUM(H512+J512)</f>
        <v>0</v>
      </c>
      <c r="M512" s="13"/>
      <c r="N512" s="25"/>
      <c r="O512" s="17" t="s">
        <v>100</v>
      </c>
      <c r="P512" s="20"/>
      <c r="Q512" s="46">
        <v>6</v>
      </c>
      <c r="R512" s="76"/>
      <c r="S512" s="47">
        <f>SUM(R512*Q512)</f>
        <v>0</v>
      </c>
      <c r="T512" s="76"/>
      <c r="U512" s="48">
        <f>SUM(T512*Q512)</f>
        <v>0</v>
      </c>
      <c r="V512" s="34"/>
      <c r="W512" s="44">
        <f>SUM(S512+U512)</f>
        <v>0</v>
      </c>
      <c r="X512" s="23"/>
      <c r="Y512" s="25"/>
      <c r="Z512" s="17" t="s">
        <v>100</v>
      </c>
      <c r="AA512" s="20"/>
      <c r="AB512" s="46">
        <v>6</v>
      </c>
      <c r="AC512" s="76"/>
      <c r="AD512" s="47">
        <f>SUM(AC512*AB512)</f>
        <v>0</v>
      </c>
      <c r="AE512" s="76"/>
      <c r="AF512" s="48">
        <f>SUM(AE512*AB512)</f>
        <v>0</v>
      </c>
      <c r="AG512" s="34"/>
      <c r="AH512" s="44">
        <f>SUM(AD512+AF512)</f>
        <v>0</v>
      </c>
      <c r="AI512" s="23"/>
      <c r="AJ512" s="13"/>
      <c r="AK512" s="13"/>
      <c r="AL512" s="13"/>
      <c r="AM512" s="13"/>
      <c r="AN512" s="13"/>
      <c r="AO512" s="13"/>
      <c r="AP512" s="13"/>
      <c r="AQ512" s="13"/>
      <c r="AR512" s="13"/>
      <c r="AS512" s="70"/>
      <c r="AY512" s="73"/>
    </row>
    <row r="513" spans="2:51" x14ac:dyDescent="0.2">
      <c r="B513" s="36"/>
      <c r="C513" s="25"/>
      <c r="D513" s="17" t="s">
        <v>101</v>
      </c>
      <c r="E513" s="45"/>
      <c r="F513" s="46">
        <v>4</v>
      </c>
      <c r="G513" s="76"/>
      <c r="H513" s="47">
        <f>SUM(G513*F513)</f>
        <v>0</v>
      </c>
      <c r="I513" s="76"/>
      <c r="J513" s="48">
        <f>SUM(I513*F513)</f>
        <v>0</v>
      </c>
      <c r="K513" s="34"/>
      <c r="L513" s="44">
        <f>SUM(H513+J513)</f>
        <v>0</v>
      </c>
      <c r="M513" s="13"/>
      <c r="N513" s="25"/>
      <c r="O513" s="17" t="s">
        <v>101</v>
      </c>
      <c r="P513" s="45"/>
      <c r="Q513" s="46">
        <v>4</v>
      </c>
      <c r="R513" s="76"/>
      <c r="S513" s="47">
        <f>SUM(R513*Q513)</f>
        <v>0</v>
      </c>
      <c r="T513" s="76"/>
      <c r="U513" s="48">
        <f>SUM(T513*Q513)</f>
        <v>0</v>
      </c>
      <c r="V513" s="34"/>
      <c r="W513" s="44">
        <f>SUM(S513+U513)</f>
        <v>0</v>
      </c>
      <c r="X513" s="23"/>
      <c r="Y513" s="25"/>
      <c r="Z513" s="17" t="s">
        <v>101</v>
      </c>
      <c r="AA513" s="45"/>
      <c r="AB513" s="46">
        <v>4</v>
      </c>
      <c r="AC513" s="76"/>
      <c r="AD513" s="47">
        <f>SUM(AC513*AB513)</f>
        <v>0</v>
      </c>
      <c r="AE513" s="76"/>
      <c r="AF513" s="48">
        <f>SUM(AE513*AB513)</f>
        <v>0</v>
      </c>
      <c r="AG513" s="34"/>
      <c r="AH513" s="44">
        <f>SUM(AD513+AF513)</f>
        <v>0</v>
      </c>
      <c r="AI513" s="23"/>
      <c r="AJ513" s="13"/>
      <c r="AK513" s="13"/>
      <c r="AL513" s="13"/>
      <c r="AM513" s="13"/>
      <c r="AN513" s="13"/>
      <c r="AO513" s="13"/>
      <c r="AP513" s="13"/>
      <c r="AQ513" s="13"/>
      <c r="AR513" s="13"/>
      <c r="AS513" s="70"/>
      <c r="AY513" s="73"/>
    </row>
    <row r="514" spans="2:51" x14ac:dyDescent="0.2">
      <c r="B514" s="36"/>
      <c r="C514" s="25"/>
      <c r="D514" s="17" t="s">
        <v>102</v>
      </c>
      <c r="E514" s="20"/>
      <c r="F514" s="29">
        <v>2</v>
      </c>
      <c r="G514" s="76"/>
      <c r="H514" s="26">
        <f>SUM(G514*F514)</f>
        <v>0</v>
      </c>
      <c r="I514" s="76"/>
      <c r="J514" s="26">
        <f>SUM(I514*F514)</f>
        <v>0</v>
      </c>
      <c r="K514" s="37"/>
      <c r="L514" s="35">
        <f>SUM(H514+J514)</f>
        <v>0</v>
      </c>
      <c r="M514" s="13"/>
      <c r="N514" s="25"/>
      <c r="O514" s="17" t="s">
        <v>102</v>
      </c>
      <c r="P514" s="20"/>
      <c r="Q514" s="29">
        <v>2</v>
      </c>
      <c r="R514" s="76"/>
      <c r="S514" s="26">
        <f>SUM(R514*Q514)</f>
        <v>0</v>
      </c>
      <c r="T514" s="76"/>
      <c r="U514" s="26">
        <f>SUM(T514*Q514)</f>
        <v>0</v>
      </c>
      <c r="V514" s="37"/>
      <c r="W514" s="35">
        <f>SUM(S514+U514)</f>
        <v>0</v>
      </c>
      <c r="X514" s="23"/>
      <c r="Y514" s="25"/>
      <c r="Z514" s="17" t="s">
        <v>102</v>
      </c>
      <c r="AA514" s="20"/>
      <c r="AB514" s="29">
        <v>2</v>
      </c>
      <c r="AC514" s="76"/>
      <c r="AD514" s="26">
        <f>SUM(AC514*AB514)</f>
        <v>0</v>
      </c>
      <c r="AE514" s="76"/>
      <c r="AF514" s="26">
        <f>SUM(AE514*AB514)</f>
        <v>0</v>
      </c>
      <c r="AG514" s="37"/>
      <c r="AH514" s="35">
        <f>SUM(AD514+AF514)</f>
        <v>0</v>
      </c>
      <c r="AI514" s="23"/>
      <c r="AJ514" s="13"/>
      <c r="AK514" s="13"/>
      <c r="AL514" s="13"/>
      <c r="AM514" s="13"/>
      <c r="AN514" s="13"/>
      <c r="AO514" s="13"/>
      <c r="AP514" s="13"/>
      <c r="AQ514" s="13"/>
      <c r="AR514" s="13"/>
      <c r="AS514" s="70"/>
      <c r="AY514" s="73"/>
    </row>
    <row r="515" spans="2:51" x14ac:dyDescent="0.2">
      <c r="B515" s="36"/>
      <c r="C515" s="25"/>
      <c r="D515" s="17" t="s">
        <v>103</v>
      </c>
      <c r="E515" s="78"/>
      <c r="F515" s="29">
        <v>6</v>
      </c>
      <c r="G515" s="76"/>
      <c r="H515" s="26">
        <f>SUM(G515*F515)</f>
        <v>0</v>
      </c>
      <c r="I515" s="76"/>
      <c r="J515" s="26">
        <f>SUM(I515*F515)</f>
        <v>0</v>
      </c>
      <c r="K515" s="34"/>
      <c r="L515" s="35">
        <f>SUM(H515+J515)</f>
        <v>0</v>
      </c>
      <c r="M515" s="13"/>
      <c r="N515" s="25"/>
      <c r="O515" s="17" t="s">
        <v>103</v>
      </c>
      <c r="P515" s="78"/>
      <c r="Q515" s="29">
        <v>6</v>
      </c>
      <c r="R515" s="76"/>
      <c r="S515" s="26">
        <f>SUM(R515*Q515)</f>
        <v>0</v>
      </c>
      <c r="T515" s="76"/>
      <c r="U515" s="26">
        <f>SUM(T515*Q515)</f>
        <v>0</v>
      </c>
      <c r="V515" s="34"/>
      <c r="W515" s="35">
        <f>SUM(S515+U515)</f>
        <v>0</v>
      </c>
      <c r="X515" s="23"/>
      <c r="Y515" s="25"/>
      <c r="Z515" s="17" t="s">
        <v>103</v>
      </c>
      <c r="AA515" s="78"/>
      <c r="AB515" s="29">
        <v>6</v>
      </c>
      <c r="AC515" s="76"/>
      <c r="AD515" s="26">
        <f>SUM(AC515*AB515)</f>
        <v>0</v>
      </c>
      <c r="AE515" s="76"/>
      <c r="AF515" s="26">
        <f>SUM(AE515*AB515)</f>
        <v>0</v>
      </c>
      <c r="AG515" s="34"/>
      <c r="AH515" s="35">
        <f>SUM(AD515+AF515)</f>
        <v>0</v>
      </c>
      <c r="AI515" s="23"/>
      <c r="AJ515" s="13"/>
      <c r="AK515" s="13"/>
      <c r="AL515" s="13"/>
      <c r="AM515" s="13"/>
      <c r="AN515" s="13"/>
      <c r="AO515" s="13"/>
      <c r="AP515" s="13"/>
      <c r="AQ515" s="13"/>
      <c r="AR515" s="13"/>
      <c r="AS515" s="70"/>
      <c r="AY515" s="73"/>
    </row>
    <row r="516" spans="2:51" x14ac:dyDescent="0.2">
      <c r="B516" s="36"/>
      <c r="C516" s="25"/>
      <c r="D516" s="17" t="s">
        <v>104</v>
      </c>
      <c r="E516" s="78"/>
      <c r="F516" s="29">
        <v>4</v>
      </c>
      <c r="G516" s="76"/>
      <c r="H516" s="26">
        <f>SUM(G516*F516)</f>
        <v>0</v>
      </c>
      <c r="I516" s="76"/>
      <c r="J516" s="26">
        <f>SUM(I516*F516)</f>
        <v>0</v>
      </c>
      <c r="K516" s="34"/>
      <c r="L516" s="35">
        <f>SUM(H516+J516)</f>
        <v>0</v>
      </c>
      <c r="M516" s="13"/>
      <c r="N516" s="25"/>
      <c r="O516" s="17" t="s">
        <v>104</v>
      </c>
      <c r="P516" s="78"/>
      <c r="Q516" s="29">
        <v>4</v>
      </c>
      <c r="R516" s="76"/>
      <c r="S516" s="26">
        <f>SUM(R516*Q516)</f>
        <v>0</v>
      </c>
      <c r="T516" s="76"/>
      <c r="U516" s="26">
        <f>SUM(T516*Q516)</f>
        <v>0</v>
      </c>
      <c r="V516" s="34"/>
      <c r="W516" s="35">
        <f>SUM(S516+U516)</f>
        <v>0</v>
      </c>
      <c r="X516" s="23"/>
      <c r="Y516" s="25"/>
      <c r="Z516" s="17" t="s">
        <v>104</v>
      </c>
      <c r="AA516" s="78"/>
      <c r="AB516" s="29">
        <v>4</v>
      </c>
      <c r="AC516" s="76"/>
      <c r="AD516" s="26">
        <f>SUM(AC516*AB516)</f>
        <v>0</v>
      </c>
      <c r="AE516" s="76"/>
      <c r="AF516" s="26">
        <f>SUM(AE516*AB516)</f>
        <v>0</v>
      </c>
      <c r="AG516" s="34"/>
      <c r="AH516" s="35">
        <f>SUM(AD516+AF516)</f>
        <v>0</v>
      </c>
      <c r="AI516" s="23"/>
      <c r="AJ516" s="13"/>
      <c r="AK516" s="13"/>
      <c r="AL516" s="13"/>
      <c r="AM516" s="13"/>
      <c r="AN516" s="13"/>
      <c r="AO516" s="13"/>
      <c r="AP516" s="13"/>
      <c r="AQ516" s="13"/>
      <c r="AR516" s="13"/>
      <c r="AS516" s="70"/>
      <c r="AY516" s="73"/>
    </row>
    <row r="517" spans="2:51" x14ac:dyDescent="0.2">
      <c r="B517" s="36"/>
      <c r="C517" s="36"/>
      <c r="D517" s="13"/>
      <c r="E517" s="49"/>
      <c r="F517" s="22"/>
      <c r="G517" s="89"/>
      <c r="H517" s="23"/>
      <c r="I517" s="89"/>
      <c r="J517" s="23"/>
      <c r="K517" s="13"/>
      <c r="L517" s="24"/>
      <c r="M517" s="13"/>
      <c r="N517" s="36"/>
      <c r="O517" s="13"/>
      <c r="P517" s="49"/>
      <c r="Q517" s="22"/>
      <c r="R517" s="89"/>
      <c r="S517" s="23"/>
      <c r="T517" s="89"/>
      <c r="U517" s="23"/>
      <c r="V517" s="13"/>
      <c r="W517" s="24"/>
      <c r="X517" s="23"/>
      <c r="Y517" s="36"/>
      <c r="Z517" s="13"/>
      <c r="AA517" s="49"/>
      <c r="AB517" s="22"/>
      <c r="AC517" s="89"/>
      <c r="AD517" s="23"/>
      <c r="AE517" s="89"/>
      <c r="AF517" s="23"/>
      <c r="AG517" s="13"/>
      <c r="AH517" s="24"/>
      <c r="AI517" s="23"/>
      <c r="AJ517" s="13"/>
      <c r="AK517" s="13"/>
      <c r="AL517" s="13"/>
      <c r="AM517" s="13"/>
      <c r="AN517" s="13"/>
      <c r="AO517" s="13"/>
      <c r="AP517" s="13"/>
      <c r="AQ517" s="13"/>
      <c r="AR517" s="13"/>
      <c r="AS517" s="70"/>
      <c r="AY517" s="73"/>
    </row>
    <row r="518" spans="2:51" ht="13.5" thickBot="1" x14ac:dyDescent="0.25">
      <c r="B518" s="36"/>
      <c r="C518" s="36"/>
      <c r="D518" s="13"/>
      <c r="E518" s="49"/>
      <c r="F518" s="22"/>
      <c r="G518" s="107" t="s">
        <v>105</v>
      </c>
      <c r="H518" s="108">
        <f>SUM(H500:H516)</f>
        <v>0</v>
      </c>
      <c r="I518" s="107" t="s">
        <v>106</v>
      </c>
      <c r="J518" s="108">
        <f>SUM(J500:J516)</f>
        <v>0</v>
      </c>
      <c r="K518" s="13"/>
      <c r="L518" s="24"/>
      <c r="M518" s="13"/>
      <c r="N518" s="36"/>
      <c r="O518" s="13"/>
      <c r="P518" s="49"/>
      <c r="Q518" s="22"/>
      <c r="R518" s="107" t="s">
        <v>105</v>
      </c>
      <c r="S518" s="108">
        <f>SUM(S500:S516)</f>
        <v>0</v>
      </c>
      <c r="T518" s="107" t="s">
        <v>106</v>
      </c>
      <c r="U518" s="108">
        <f>SUM(U500:U516)</f>
        <v>0</v>
      </c>
      <c r="V518" s="13"/>
      <c r="W518" s="24"/>
      <c r="X518" s="23"/>
      <c r="Y518" s="36"/>
      <c r="Z518" s="13"/>
      <c r="AA518" s="49"/>
      <c r="AB518" s="22"/>
      <c r="AC518" s="107" t="s">
        <v>105</v>
      </c>
      <c r="AD518" s="108">
        <f>SUM(AD500:AD516)</f>
        <v>0</v>
      </c>
      <c r="AE518" s="107" t="s">
        <v>106</v>
      </c>
      <c r="AF518" s="108">
        <f>SUM(AF500:AF516)</f>
        <v>0</v>
      </c>
      <c r="AG518" s="13"/>
      <c r="AH518" s="24"/>
      <c r="AI518" s="23"/>
      <c r="AJ518" s="13"/>
      <c r="AK518" s="13"/>
      <c r="AL518" s="13"/>
      <c r="AM518" s="13"/>
      <c r="AN518" s="13"/>
      <c r="AO518" s="13"/>
      <c r="AP518" s="13"/>
      <c r="AQ518" s="13"/>
      <c r="AR518" s="13"/>
      <c r="AS518" s="70"/>
      <c r="AY518" s="73"/>
    </row>
    <row r="519" spans="2:51" ht="13.5" thickBot="1" x14ac:dyDescent="0.25">
      <c r="B519" s="36"/>
      <c r="C519" s="36"/>
      <c r="D519" s="13"/>
      <c r="E519" s="49"/>
      <c r="F519" s="22"/>
      <c r="G519" s="83"/>
      <c r="H519" s="84"/>
      <c r="I519" s="84"/>
      <c r="J519" s="85" t="s">
        <v>107</v>
      </c>
      <c r="K519" s="86"/>
      <c r="L519" s="87">
        <f>SUM(L500:L516)</f>
        <v>0</v>
      </c>
      <c r="M519" s="13"/>
      <c r="N519" s="36"/>
      <c r="O519" s="13"/>
      <c r="P519" s="49"/>
      <c r="Q519" s="22"/>
      <c r="R519" s="83"/>
      <c r="S519" s="84"/>
      <c r="T519" s="84"/>
      <c r="U519" s="85" t="s">
        <v>107</v>
      </c>
      <c r="V519" s="86"/>
      <c r="W519" s="87">
        <f>SUM(W500:W516)</f>
        <v>0</v>
      </c>
      <c r="X519" s="23"/>
      <c r="Y519" s="36"/>
      <c r="Z519" s="13"/>
      <c r="AA519" s="49"/>
      <c r="AB519" s="22"/>
      <c r="AC519" s="83"/>
      <c r="AD519" s="84"/>
      <c r="AE519" s="84"/>
      <c r="AF519" s="85" t="s">
        <v>107</v>
      </c>
      <c r="AG519" s="86"/>
      <c r="AH519" s="87">
        <f>SUM(AH500:AH516)</f>
        <v>0</v>
      </c>
      <c r="AI519" s="23"/>
      <c r="AJ519" s="13"/>
      <c r="AK519" s="13"/>
      <c r="AL519" s="13"/>
      <c r="AM519" s="13"/>
      <c r="AN519" s="13"/>
      <c r="AO519" s="13"/>
      <c r="AP519" s="13"/>
      <c r="AQ519" s="13"/>
      <c r="AR519" s="13"/>
      <c r="AS519" s="70"/>
      <c r="AY519" s="73"/>
    </row>
    <row r="520" spans="2:51" x14ac:dyDescent="0.2">
      <c r="B520" s="36"/>
      <c r="C520" s="36"/>
      <c r="D520" s="100"/>
      <c r="E520" s="49"/>
      <c r="F520" s="22"/>
      <c r="G520" s="81"/>
      <c r="H520" s="82"/>
      <c r="I520" s="88"/>
      <c r="J520" s="88"/>
      <c r="K520" s="13"/>
      <c r="L520" s="24"/>
      <c r="M520" s="13"/>
      <c r="N520" s="36"/>
      <c r="O520" s="100"/>
      <c r="P520" s="49"/>
      <c r="Q520" s="22"/>
      <c r="R520" s="81"/>
      <c r="S520" s="82"/>
      <c r="T520" s="88"/>
      <c r="U520" s="88"/>
      <c r="V520" s="13"/>
      <c r="W520" s="24"/>
      <c r="X520" s="23"/>
      <c r="Y520" s="36"/>
      <c r="Z520" s="100"/>
      <c r="AA520" s="49"/>
      <c r="AB520" s="22"/>
      <c r="AC520" s="81"/>
      <c r="AD520" s="82"/>
      <c r="AE520" s="88"/>
      <c r="AF520" s="88"/>
      <c r="AG520" s="13"/>
      <c r="AH520" s="24"/>
      <c r="AI520" s="23"/>
      <c r="AJ520" s="13"/>
      <c r="AK520" s="13"/>
      <c r="AL520" s="13"/>
      <c r="AM520" s="13"/>
      <c r="AN520" s="13"/>
      <c r="AO520" s="13"/>
      <c r="AP520" s="13"/>
      <c r="AQ520" s="13"/>
      <c r="AR520" s="13"/>
      <c r="AS520" s="70"/>
      <c r="AY520" s="73"/>
    </row>
    <row r="521" spans="2:51" x14ac:dyDescent="0.2">
      <c r="B521" s="36"/>
      <c r="C521" s="36"/>
      <c r="D521" s="100"/>
      <c r="E521" s="89" t="s">
        <v>108</v>
      </c>
      <c r="F521" s="22"/>
      <c r="G521" s="90"/>
      <c r="H521" s="91">
        <f>IF(G521="Yes",-0.1,0)</f>
        <v>0</v>
      </c>
      <c r="I521" s="23"/>
      <c r="J521" s="23"/>
      <c r="K521" s="13"/>
      <c r="L521" s="24"/>
      <c r="M521" s="13"/>
      <c r="N521" s="36"/>
      <c r="O521" s="100"/>
      <c r="P521" s="89" t="s">
        <v>108</v>
      </c>
      <c r="Q521" s="22"/>
      <c r="R521" s="90"/>
      <c r="S521" s="91">
        <f>IF(R521="Yes",-0.1,0)</f>
        <v>0</v>
      </c>
      <c r="T521" s="23"/>
      <c r="U521" s="23"/>
      <c r="V521" s="13"/>
      <c r="W521" s="24"/>
      <c r="X521" s="23"/>
      <c r="Y521" s="36"/>
      <c r="Z521" s="100"/>
      <c r="AA521" s="89" t="s">
        <v>108</v>
      </c>
      <c r="AB521" s="22"/>
      <c r="AC521" s="90"/>
      <c r="AD521" s="91">
        <f>IF(AC521="Yes",-0.1,0)</f>
        <v>0</v>
      </c>
      <c r="AE521" s="23"/>
      <c r="AF521" s="23"/>
      <c r="AG521" s="13"/>
      <c r="AH521" s="24"/>
      <c r="AI521" s="23"/>
      <c r="AJ521" s="13"/>
      <c r="AK521" s="13"/>
      <c r="AL521" s="13"/>
      <c r="AM521" s="13"/>
      <c r="AN521" s="13"/>
      <c r="AO521" s="13"/>
      <c r="AP521" s="13"/>
      <c r="AQ521" s="13"/>
      <c r="AR521" s="13"/>
      <c r="AS521" s="70"/>
      <c r="AY521" s="73"/>
    </row>
    <row r="522" spans="2:51" x14ac:dyDescent="0.2">
      <c r="B522" s="36"/>
      <c r="C522" s="36"/>
      <c r="D522" s="100"/>
      <c r="E522" s="89" t="s">
        <v>109</v>
      </c>
      <c r="F522" s="92"/>
      <c r="G522" s="90"/>
      <c r="H522" s="91">
        <f>IF(G522="Yes",-0.03,0)</f>
        <v>0</v>
      </c>
      <c r="I522" s="23"/>
      <c r="J522" s="23"/>
      <c r="K522" s="13"/>
      <c r="L522" s="24"/>
      <c r="M522" s="13"/>
      <c r="N522" s="36"/>
      <c r="O522" s="100"/>
      <c r="P522" s="89" t="s">
        <v>109</v>
      </c>
      <c r="Q522" s="92"/>
      <c r="R522" s="90"/>
      <c r="S522" s="91">
        <f>IF(R522="Yes",-0.03,0)</f>
        <v>0</v>
      </c>
      <c r="T522" s="23"/>
      <c r="U522" s="23"/>
      <c r="V522" s="13"/>
      <c r="W522" s="24"/>
      <c r="X522" s="23"/>
      <c r="Y522" s="36"/>
      <c r="Z522" s="100"/>
      <c r="AA522" s="89" t="s">
        <v>109</v>
      </c>
      <c r="AB522" s="92"/>
      <c r="AC522" s="90"/>
      <c r="AD522" s="91">
        <f>IF(AC522="Yes",-0.03,0)</f>
        <v>0</v>
      </c>
      <c r="AE522" s="23"/>
      <c r="AF522" s="23"/>
      <c r="AG522" s="13"/>
      <c r="AH522" s="24"/>
      <c r="AI522" s="23"/>
      <c r="AJ522" s="13"/>
      <c r="AK522" s="13"/>
      <c r="AL522" s="13"/>
      <c r="AM522" s="13"/>
      <c r="AN522" s="13"/>
      <c r="AO522" s="13"/>
      <c r="AP522" s="13"/>
      <c r="AQ522" s="13"/>
      <c r="AR522" s="13"/>
      <c r="AS522" s="70"/>
      <c r="AY522" s="73"/>
    </row>
    <row r="523" spans="2:51" ht="13.5" thickBot="1" x14ac:dyDescent="0.25">
      <c r="B523" s="36"/>
      <c r="C523" s="36"/>
      <c r="D523" s="13"/>
      <c r="E523" s="89" t="s">
        <v>110</v>
      </c>
      <c r="F523" s="22"/>
      <c r="G523" s="90"/>
      <c r="H523" s="93">
        <f>IF(G523="Yes",-0.1,0)</f>
        <v>0</v>
      </c>
      <c r="I523" s="100"/>
      <c r="J523" s="100"/>
      <c r="K523" s="13"/>
      <c r="L523" s="24"/>
      <c r="M523" s="13"/>
      <c r="N523" s="36"/>
      <c r="O523" s="13"/>
      <c r="P523" s="89" t="s">
        <v>110</v>
      </c>
      <c r="Q523" s="22"/>
      <c r="R523" s="90"/>
      <c r="S523" s="93">
        <f>IF(R523="Yes",-0.1,0)</f>
        <v>0</v>
      </c>
      <c r="T523" s="100"/>
      <c r="U523" s="100"/>
      <c r="V523" s="13"/>
      <c r="W523" s="24"/>
      <c r="X523" s="23"/>
      <c r="Y523" s="36"/>
      <c r="Z523" s="13"/>
      <c r="AA523" s="89" t="s">
        <v>110</v>
      </c>
      <c r="AB523" s="22"/>
      <c r="AC523" s="90"/>
      <c r="AD523" s="93">
        <f>IF(AC523="Yes",-0.1,0)</f>
        <v>0</v>
      </c>
      <c r="AE523" s="100"/>
      <c r="AF523" s="100"/>
      <c r="AG523" s="13"/>
      <c r="AH523" s="24"/>
      <c r="AI523" s="23"/>
      <c r="AJ523" s="13"/>
      <c r="AK523" s="13"/>
      <c r="AL523" s="13"/>
      <c r="AM523" s="13"/>
      <c r="AN523" s="13"/>
      <c r="AO523" s="13"/>
      <c r="AP523" s="13"/>
      <c r="AQ523" s="13"/>
      <c r="AR523" s="13"/>
      <c r="AS523" s="70"/>
      <c r="AY523" s="73"/>
    </row>
    <row r="524" spans="2:51" ht="13.5" thickBot="1" x14ac:dyDescent="0.25">
      <c r="B524" s="36"/>
      <c r="C524" s="36"/>
      <c r="D524" s="13"/>
      <c r="E524" s="49"/>
      <c r="F524" s="22"/>
      <c r="G524" s="81"/>
      <c r="H524" s="94">
        <f>SUM(H521:H523)</f>
        <v>0</v>
      </c>
      <c r="I524" s="95"/>
      <c r="J524" s="96" t="s">
        <v>111</v>
      </c>
      <c r="K524" s="97"/>
      <c r="L524" s="87">
        <f>SUM(L519*H524)</f>
        <v>0</v>
      </c>
      <c r="M524" s="13"/>
      <c r="N524" s="36"/>
      <c r="O524" s="13"/>
      <c r="P524" s="49"/>
      <c r="Q524" s="22"/>
      <c r="R524" s="81"/>
      <c r="S524" s="94">
        <f>SUM(S521:S523)</f>
        <v>0</v>
      </c>
      <c r="T524" s="95"/>
      <c r="U524" s="96" t="s">
        <v>111</v>
      </c>
      <c r="V524" s="97"/>
      <c r="W524" s="87">
        <f>SUM(W519*S524)</f>
        <v>0</v>
      </c>
      <c r="X524" s="23"/>
      <c r="Y524" s="36"/>
      <c r="Z524" s="13"/>
      <c r="AA524" s="49"/>
      <c r="AB524" s="22"/>
      <c r="AC524" s="81"/>
      <c r="AD524" s="94">
        <f>SUM(AD521:AD523)</f>
        <v>0</v>
      </c>
      <c r="AE524" s="95"/>
      <c r="AF524" s="96" t="s">
        <v>111</v>
      </c>
      <c r="AG524" s="97"/>
      <c r="AH524" s="87">
        <f>SUM(AH519*AD524)</f>
        <v>0</v>
      </c>
      <c r="AI524" s="23"/>
      <c r="AJ524" s="13"/>
      <c r="AK524" s="13"/>
      <c r="AL524" s="13"/>
      <c r="AM524" s="13"/>
      <c r="AN524" s="13"/>
      <c r="AO524" s="13"/>
      <c r="AP524" s="13"/>
      <c r="AQ524" s="13"/>
      <c r="AR524" s="13"/>
      <c r="AS524" s="70"/>
      <c r="AY524" s="73"/>
    </row>
    <row r="525" spans="2:51" ht="13.5" thickBot="1" x14ac:dyDescent="0.25">
      <c r="B525" s="36"/>
      <c r="C525" s="36"/>
      <c r="D525" s="13"/>
      <c r="E525" s="13"/>
      <c r="F525" s="13"/>
      <c r="G525" s="13"/>
      <c r="H525" s="23"/>
      <c r="I525" s="13"/>
      <c r="J525" s="23"/>
      <c r="K525" s="13"/>
      <c r="L525" s="24"/>
      <c r="M525" s="13"/>
      <c r="N525" s="36"/>
      <c r="O525" s="13"/>
      <c r="P525" s="13"/>
      <c r="Q525" s="13"/>
      <c r="R525" s="13"/>
      <c r="S525" s="23"/>
      <c r="T525" s="13"/>
      <c r="U525" s="23"/>
      <c r="V525" s="13"/>
      <c r="W525" s="24"/>
      <c r="X525" s="23"/>
      <c r="Y525" s="36"/>
      <c r="Z525" s="13"/>
      <c r="AA525" s="13"/>
      <c r="AB525" s="13"/>
      <c r="AC525" s="13"/>
      <c r="AD525" s="23"/>
      <c r="AE525" s="13"/>
      <c r="AF525" s="23"/>
      <c r="AG525" s="13"/>
      <c r="AH525" s="24"/>
      <c r="AI525" s="23"/>
      <c r="AJ525" s="13"/>
      <c r="AK525" s="13"/>
      <c r="AL525" s="13"/>
      <c r="AM525" s="13"/>
      <c r="AN525" s="13"/>
      <c r="AO525" s="13"/>
      <c r="AP525" s="13"/>
      <c r="AQ525" s="13"/>
      <c r="AR525" s="13"/>
      <c r="AS525" s="70"/>
      <c r="AY525" s="73"/>
    </row>
    <row r="526" spans="2:51" ht="13.5" thickBot="1" x14ac:dyDescent="0.25">
      <c r="B526" s="36"/>
      <c r="C526" s="38"/>
      <c r="D526" s="39"/>
      <c r="E526" s="39"/>
      <c r="F526" s="39"/>
      <c r="G526" s="39"/>
      <c r="H526" s="98"/>
      <c r="I526" s="99"/>
      <c r="J526" s="85" t="s">
        <v>112</v>
      </c>
      <c r="K526" s="86"/>
      <c r="L526" s="87">
        <f>SUM(L519+L524)</f>
        <v>0</v>
      </c>
      <c r="M526" s="13"/>
      <c r="N526" s="38"/>
      <c r="O526" s="39"/>
      <c r="P526" s="39"/>
      <c r="Q526" s="39"/>
      <c r="R526" s="39"/>
      <c r="S526" s="98"/>
      <c r="T526" s="99"/>
      <c r="U526" s="85" t="s">
        <v>112</v>
      </c>
      <c r="V526" s="86"/>
      <c r="W526" s="87">
        <f>SUM(W519+W524)</f>
        <v>0</v>
      </c>
      <c r="X526" s="23"/>
      <c r="Y526" s="38"/>
      <c r="Z526" s="39"/>
      <c r="AA526" s="39"/>
      <c r="AB526" s="39"/>
      <c r="AC526" s="39"/>
      <c r="AD526" s="98"/>
      <c r="AE526" s="99"/>
      <c r="AF526" s="85" t="s">
        <v>112</v>
      </c>
      <c r="AG526" s="86"/>
      <c r="AH526" s="87">
        <f>SUM(AH519+AH524)</f>
        <v>0</v>
      </c>
      <c r="AI526" s="23"/>
      <c r="AJ526" s="13"/>
      <c r="AK526" s="13"/>
      <c r="AL526" s="13"/>
      <c r="AM526" s="13"/>
      <c r="AN526" s="13"/>
      <c r="AO526" s="13"/>
      <c r="AP526" s="13"/>
      <c r="AQ526" s="13"/>
      <c r="AR526" s="13"/>
      <c r="AS526" s="70"/>
      <c r="AY526" s="73"/>
    </row>
    <row r="527" spans="2:51" ht="13.5" thickBot="1" x14ac:dyDescent="0.25">
      <c r="B527" s="38"/>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72"/>
    </row>
    <row r="528" spans="2:51" ht="13.5" thickBot="1" x14ac:dyDescent="0.25"/>
    <row r="529" spans="2:53" ht="18" customHeight="1" thickBot="1" x14ac:dyDescent="0.3">
      <c r="B529" s="65"/>
      <c r="C529" s="66"/>
      <c r="D529" s="66"/>
      <c r="E529" s="66"/>
      <c r="F529" s="67"/>
      <c r="G529" s="67"/>
      <c r="H529" s="67"/>
      <c r="I529" s="67"/>
      <c r="J529" s="67"/>
      <c r="K529" s="66"/>
      <c r="L529" s="66"/>
      <c r="M529" s="66"/>
      <c r="N529" s="66"/>
      <c r="O529" s="80"/>
      <c r="P529" s="80"/>
      <c r="Q529" s="68"/>
      <c r="R529" s="68"/>
      <c r="S529" s="68"/>
      <c r="T529" s="68"/>
      <c r="U529" s="68"/>
      <c r="V529" s="66"/>
      <c r="W529" s="66"/>
      <c r="X529" s="66"/>
      <c r="Y529" s="66"/>
      <c r="Z529" s="80"/>
      <c r="AA529" s="80"/>
      <c r="AB529" s="68"/>
      <c r="AC529" s="68"/>
      <c r="AD529" s="68"/>
      <c r="AE529" s="68"/>
      <c r="AF529" s="68"/>
      <c r="AG529" s="66"/>
      <c r="AH529" s="66"/>
      <c r="AI529" s="66"/>
      <c r="AJ529" s="66"/>
      <c r="AK529" s="66"/>
      <c r="AL529" s="66"/>
      <c r="AM529" s="66"/>
      <c r="AN529" s="66"/>
      <c r="AO529" s="66"/>
      <c r="AP529" s="66"/>
      <c r="AQ529" s="66"/>
      <c r="AR529" s="66"/>
      <c r="AS529" s="69"/>
      <c r="AY529" s="73"/>
    </row>
    <row r="530" spans="2:53" ht="18" customHeight="1" thickBot="1" x14ac:dyDescent="0.3">
      <c r="B530" s="36"/>
      <c r="C530" s="264" t="s">
        <v>77</v>
      </c>
      <c r="D530" s="265"/>
      <c r="E530" s="266" t="str">
        <f>'CompetitorList &amp; ResultsSummary'!D34</f>
        <v>Competitor 16</v>
      </c>
      <c r="F530" s="266"/>
      <c r="G530" s="266"/>
      <c r="H530" s="266"/>
      <c r="I530" s="266"/>
      <c r="J530" s="266"/>
      <c r="K530" s="265" t="s">
        <v>78</v>
      </c>
      <c r="L530" s="265"/>
      <c r="M530" s="266" t="str">
        <f>'CompetitorList &amp; ResultsSummary'!F34</f>
        <v>Model 16</v>
      </c>
      <c r="N530" s="266"/>
      <c r="O530" s="266"/>
      <c r="P530" s="266"/>
      <c r="Q530" s="266"/>
      <c r="R530" s="266"/>
      <c r="S530" s="266"/>
      <c r="T530" s="113"/>
      <c r="U530" s="113"/>
      <c r="V530" s="97"/>
      <c r="W530" s="97"/>
      <c r="X530" s="97"/>
      <c r="Y530" s="97"/>
      <c r="Z530" s="97"/>
      <c r="AA530" s="97"/>
      <c r="AB530" s="97"/>
      <c r="AC530" s="97"/>
      <c r="AD530" s="97"/>
      <c r="AE530" s="113"/>
      <c r="AF530" s="113"/>
      <c r="AG530" s="97"/>
      <c r="AH530" s="97"/>
      <c r="AI530" s="97"/>
      <c r="AJ530" s="97"/>
      <c r="AK530" s="267"/>
      <c r="AL530" s="267"/>
      <c r="AM530" s="267"/>
      <c r="AN530" s="267"/>
      <c r="AO530" s="267"/>
      <c r="AP530" s="267"/>
      <c r="AQ530" s="267"/>
      <c r="AR530" s="268"/>
      <c r="AS530" s="70"/>
      <c r="AY530" s="73"/>
    </row>
    <row r="531" spans="2:53" ht="18" customHeight="1" thickBot="1" x14ac:dyDescent="0.25">
      <c r="B531" s="36"/>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70"/>
      <c r="AY531" s="73"/>
    </row>
    <row r="532" spans="2:53" ht="16.5" thickBot="1" x14ac:dyDescent="0.3">
      <c r="B532" s="36"/>
      <c r="C532" s="252" t="str">
        <f>E530</f>
        <v>Competitor 16</v>
      </c>
      <c r="D532" s="253"/>
      <c r="E532" s="253"/>
      <c r="F532" s="253"/>
      <c r="G532" s="253" t="s">
        <v>16</v>
      </c>
      <c r="H532" s="253"/>
      <c r="I532" s="253"/>
      <c r="J532" s="253"/>
      <c r="K532" s="253"/>
      <c r="L532" s="254"/>
      <c r="M532" s="71"/>
      <c r="N532" s="252" t="str">
        <f>E530</f>
        <v>Competitor 16</v>
      </c>
      <c r="O532" s="253"/>
      <c r="P532" s="253"/>
      <c r="Q532" s="253"/>
      <c r="R532" s="253" t="s">
        <v>20</v>
      </c>
      <c r="S532" s="253"/>
      <c r="T532" s="253"/>
      <c r="U532" s="253"/>
      <c r="V532" s="253"/>
      <c r="W532" s="254"/>
      <c r="X532" s="71"/>
      <c r="Y532" s="252" t="str">
        <f>C532</f>
        <v>Competitor 16</v>
      </c>
      <c r="Z532" s="253"/>
      <c r="AA532" s="253"/>
      <c r="AB532" s="253"/>
      <c r="AC532" s="253" t="s">
        <v>21</v>
      </c>
      <c r="AD532" s="253"/>
      <c r="AE532" s="253"/>
      <c r="AF532" s="253"/>
      <c r="AG532" s="253"/>
      <c r="AH532" s="254"/>
      <c r="AI532" s="71"/>
      <c r="AJ532" s="71"/>
      <c r="AK532" s="256" t="str">
        <f>E530</f>
        <v>Competitor 16</v>
      </c>
      <c r="AL532" s="257"/>
      <c r="AM532" s="257"/>
      <c r="AN532" s="80"/>
      <c r="AO532" s="80"/>
      <c r="AP532" s="258" t="s">
        <v>79</v>
      </c>
      <c r="AQ532" s="259"/>
      <c r="AR532" s="260"/>
      <c r="AS532" s="70"/>
      <c r="AY532" s="73"/>
    </row>
    <row r="533" spans="2:53" x14ac:dyDescent="0.2">
      <c r="B533" s="36"/>
      <c r="C533" s="255"/>
      <c r="D533" s="251"/>
      <c r="E533" s="251"/>
      <c r="F533" s="251"/>
      <c r="G533" s="251" t="s">
        <v>80</v>
      </c>
      <c r="H533" s="251"/>
      <c r="I533" s="251" t="s">
        <v>81</v>
      </c>
      <c r="J533" s="251"/>
      <c r="K533" s="104"/>
      <c r="L533" s="8" t="s">
        <v>11</v>
      </c>
      <c r="M533" s="49"/>
      <c r="N533" s="255"/>
      <c r="O533" s="251"/>
      <c r="P533" s="251"/>
      <c r="Q533" s="251"/>
      <c r="R533" s="251" t="s">
        <v>80</v>
      </c>
      <c r="S533" s="251"/>
      <c r="T533" s="251" t="s">
        <v>81</v>
      </c>
      <c r="U533" s="251"/>
      <c r="V533" s="104"/>
      <c r="W533" s="8" t="s">
        <v>11</v>
      </c>
      <c r="X533" s="49"/>
      <c r="Y533" s="255"/>
      <c r="Z533" s="251"/>
      <c r="AA533" s="251"/>
      <c r="AB533" s="251"/>
      <c r="AC533" s="251" t="s">
        <v>80</v>
      </c>
      <c r="AD533" s="251"/>
      <c r="AE533" s="251" t="s">
        <v>81</v>
      </c>
      <c r="AF533" s="251"/>
      <c r="AG533" s="104"/>
      <c r="AH533" s="8" t="s">
        <v>11</v>
      </c>
      <c r="AI533" s="49"/>
      <c r="AJ533" s="49"/>
      <c r="AK533" s="261"/>
      <c r="AL533" s="262"/>
      <c r="AM533" s="262"/>
      <c r="AN533" s="262"/>
      <c r="AO533" s="262"/>
      <c r="AP533" s="262"/>
      <c r="AQ533" s="262"/>
      <c r="AR533" s="263"/>
      <c r="AS533" s="70"/>
      <c r="AY533" s="73"/>
    </row>
    <row r="534" spans="2:53" x14ac:dyDescent="0.2">
      <c r="B534" s="36"/>
      <c r="C534" s="36"/>
      <c r="D534" s="247" t="s">
        <v>82</v>
      </c>
      <c r="E534" s="248"/>
      <c r="F534" s="9" t="s">
        <v>83</v>
      </c>
      <c r="G534" s="104" t="s">
        <v>84</v>
      </c>
      <c r="H534" s="104" t="s">
        <v>26</v>
      </c>
      <c r="I534" s="104" t="s">
        <v>84</v>
      </c>
      <c r="J534" s="104" t="s">
        <v>26</v>
      </c>
      <c r="K534" s="10"/>
      <c r="L534" s="8" t="s">
        <v>26</v>
      </c>
      <c r="M534" s="49"/>
      <c r="N534" s="36"/>
      <c r="O534" s="247" t="s">
        <v>82</v>
      </c>
      <c r="P534" s="248"/>
      <c r="Q534" s="9" t="s">
        <v>83</v>
      </c>
      <c r="R534" s="104" t="s">
        <v>84</v>
      </c>
      <c r="S534" s="104" t="s">
        <v>26</v>
      </c>
      <c r="T534" s="104" t="s">
        <v>84</v>
      </c>
      <c r="U534" s="104" t="s">
        <v>26</v>
      </c>
      <c r="V534" s="10"/>
      <c r="W534" s="8" t="s">
        <v>26</v>
      </c>
      <c r="X534" s="49"/>
      <c r="Y534" s="36"/>
      <c r="Z534" s="247" t="s">
        <v>82</v>
      </c>
      <c r="AA534" s="248"/>
      <c r="AB534" s="9" t="s">
        <v>83</v>
      </c>
      <c r="AC534" s="104" t="s">
        <v>84</v>
      </c>
      <c r="AD534" s="104" t="s">
        <v>26</v>
      </c>
      <c r="AE534" s="104" t="s">
        <v>84</v>
      </c>
      <c r="AF534" s="104" t="s">
        <v>26</v>
      </c>
      <c r="AG534" s="10"/>
      <c r="AH534" s="8" t="s">
        <v>26</v>
      </c>
      <c r="AI534" s="49"/>
      <c r="AJ534" s="49"/>
      <c r="AK534" s="11"/>
      <c r="AL534" s="12" t="s">
        <v>16</v>
      </c>
      <c r="AM534" s="12" t="s">
        <v>20</v>
      </c>
      <c r="AN534" s="12" t="s">
        <v>21</v>
      </c>
      <c r="AO534" s="49"/>
      <c r="AP534" s="13"/>
      <c r="AQ534" s="179" t="s">
        <v>85</v>
      </c>
      <c r="AR534" s="180">
        <f>AL535+AM535+AN535-AN537</f>
        <v>0</v>
      </c>
      <c r="AS534" s="70"/>
      <c r="AU534" s="102"/>
      <c r="AV534" s="102"/>
      <c r="AW534" s="102"/>
      <c r="AX534" s="102"/>
      <c r="AY534" s="102"/>
      <c r="AZ534" s="102"/>
      <c r="BA534" s="102"/>
    </row>
    <row r="535" spans="2:53" x14ac:dyDescent="0.2">
      <c r="B535" s="36"/>
      <c r="C535" s="16">
        <v>1</v>
      </c>
      <c r="D535" s="17" t="s">
        <v>86</v>
      </c>
      <c r="E535" s="106"/>
      <c r="F535" s="18">
        <v>11</v>
      </c>
      <c r="G535" s="76"/>
      <c r="H535" s="19">
        <f>SUM(G535*F535)</f>
        <v>0</v>
      </c>
      <c r="I535" s="76"/>
      <c r="J535" s="19">
        <f>SUM(I535*F535)</f>
        <v>0</v>
      </c>
      <c r="K535" s="20"/>
      <c r="L535" s="21">
        <f>SUM(H535+J535)</f>
        <v>0</v>
      </c>
      <c r="M535" s="13"/>
      <c r="N535" s="16">
        <v>1</v>
      </c>
      <c r="O535" s="17" t="s">
        <v>86</v>
      </c>
      <c r="P535" s="106"/>
      <c r="Q535" s="18">
        <v>11</v>
      </c>
      <c r="R535" s="76"/>
      <c r="S535" s="19">
        <f>SUM(R535*Q535)</f>
        <v>0</v>
      </c>
      <c r="T535" s="76"/>
      <c r="U535" s="19">
        <f>SUM(T535*Q535)</f>
        <v>0</v>
      </c>
      <c r="V535" s="20"/>
      <c r="W535" s="21">
        <f>SUM(S535+U535)</f>
        <v>0</v>
      </c>
      <c r="X535" s="176"/>
      <c r="Y535" s="16">
        <v>1</v>
      </c>
      <c r="Z535" s="17" t="s">
        <v>86</v>
      </c>
      <c r="AA535" s="106"/>
      <c r="AB535" s="18">
        <v>11</v>
      </c>
      <c r="AC535" s="76"/>
      <c r="AD535" s="19">
        <f>SUM(AC535*AB535)</f>
        <v>0</v>
      </c>
      <c r="AE535" s="76"/>
      <c r="AF535" s="19">
        <f>SUM(AE535*AB535)</f>
        <v>0</v>
      </c>
      <c r="AG535" s="20"/>
      <c r="AH535" s="21">
        <f>SUM(AD535+AF535)</f>
        <v>0</v>
      </c>
      <c r="AI535" s="176"/>
      <c r="AJ535" s="13"/>
      <c r="AK535" s="25"/>
      <c r="AL535" s="179">
        <f>SUM(L561)</f>
        <v>0</v>
      </c>
      <c r="AM535" s="179">
        <f>SUM(W561)</f>
        <v>0</v>
      </c>
      <c r="AN535" s="179">
        <f>SUM(AH561)</f>
        <v>0</v>
      </c>
      <c r="AO535" s="23"/>
      <c r="AP535" s="13"/>
      <c r="AQ535" s="100"/>
      <c r="AR535" s="15"/>
      <c r="AS535" s="70"/>
      <c r="AY535" s="73"/>
    </row>
    <row r="536" spans="2:53" x14ac:dyDescent="0.2">
      <c r="B536" s="36"/>
      <c r="C536" s="27">
        <v>2</v>
      </c>
      <c r="D536" s="77" t="s">
        <v>87</v>
      </c>
      <c r="E536" s="28"/>
      <c r="F536" s="29">
        <v>7</v>
      </c>
      <c r="G536" s="76"/>
      <c r="H536" s="26">
        <f>SUM(G536*F536)</f>
        <v>0</v>
      </c>
      <c r="I536" s="76"/>
      <c r="J536" s="30">
        <f>SUM(I536*F536)</f>
        <v>0</v>
      </c>
      <c r="K536" s="31"/>
      <c r="L536" s="32">
        <f>SUM(H536+J536)</f>
        <v>0</v>
      </c>
      <c r="M536" s="13"/>
      <c r="N536" s="27">
        <v>2</v>
      </c>
      <c r="O536" s="77" t="s">
        <v>87</v>
      </c>
      <c r="P536" s="28"/>
      <c r="Q536" s="29">
        <v>7</v>
      </c>
      <c r="R536" s="76"/>
      <c r="S536" s="26">
        <f>SUM(R536*Q536)</f>
        <v>0</v>
      </c>
      <c r="T536" s="76"/>
      <c r="U536" s="30">
        <f>SUM(T536*Q536)</f>
        <v>0</v>
      </c>
      <c r="V536" s="31"/>
      <c r="W536" s="32">
        <f>SUM(S536+U536)</f>
        <v>0</v>
      </c>
      <c r="X536" s="23"/>
      <c r="Y536" s="27">
        <v>2</v>
      </c>
      <c r="Z536" s="77" t="s">
        <v>87</v>
      </c>
      <c r="AA536" s="28"/>
      <c r="AB536" s="29">
        <v>7</v>
      </c>
      <c r="AC536" s="76"/>
      <c r="AD536" s="26">
        <f>SUM(AC536*AB536)</f>
        <v>0</v>
      </c>
      <c r="AE536" s="76"/>
      <c r="AF536" s="30">
        <f>SUM(AE536*AB536)</f>
        <v>0</v>
      </c>
      <c r="AG536" s="31"/>
      <c r="AH536" s="32">
        <f>SUM(AD536+AF536)</f>
        <v>0</v>
      </c>
      <c r="AI536" s="23"/>
      <c r="AJ536" s="13"/>
      <c r="AK536" s="36"/>
      <c r="AL536" s="23"/>
      <c r="AM536" s="23"/>
      <c r="AN536" s="23"/>
      <c r="AO536" s="23"/>
      <c r="AP536" s="13"/>
      <c r="AQ536" s="14"/>
      <c r="AR536" s="15"/>
      <c r="AS536" s="70"/>
      <c r="AY536" s="73"/>
    </row>
    <row r="537" spans="2:53" x14ac:dyDescent="0.2">
      <c r="B537" s="36"/>
      <c r="C537" s="25">
        <v>3</v>
      </c>
      <c r="D537" s="17" t="s">
        <v>88</v>
      </c>
      <c r="E537" s="28"/>
      <c r="F537" s="29">
        <v>7</v>
      </c>
      <c r="G537" s="76"/>
      <c r="H537" s="26">
        <f>SUM(G537*F537)</f>
        <v>0</v>
      </c>
      <c r="I537" s="76"/>
      <c r="J537" s="26">
        <f>SUM(I537*F537)</f>
        <v>0</v>
      </c>
      <c r="K537" s="34"/>
      <c r="L537" s="35">
        <f>SUM(H537+J537)</f>
        <v>0</v>
      </c>
      <c r="M537" s="13"/>
      <c r="N537" s="25">
        <v>3</v>
      </c>
      <c r="O537" s="17" t="s">
        <v>88</v>
      </c>
      <c r="P537" s="28"/>
      <c r="Q537" s="29">
        <v>7</v>
      </c>
      <c r="R537" s="76"/>
      <c r="S537" s="26">
        <f>SUM(R537*Q537)</f>
        <v>0</v>
      </c>
      <c r="T537" s="76"/>
      <c r="U537" s="26">
        <f>SUM(T537*Q537)</f>
        <v>0</v>
      </c>
      <c r="V537" s="34"/>
      <c r="W537" s="35">
        <f>SUM(S537+U537)</f>
        <v>0</v>
      </c>
      <c r="X537" s="23"/>
      <c r="Y537" s="25">
        <v>3</v>
      </c>
      <c r="Z537" s="17" t="s">
        <v>88</v>
      </c>
      <c r="AA537" s="28"/>
      <c r="AB537" s="29">
        <v>7</v>
      </c>
      <c r="AC537" s="76"/>
      <c r="AD537" s="26">
        <f>SUM(AC537*AB537)</f>
        <v>0</v>
      </c>
      <c r="AE537" s="76"/>
      <c r="AF537" s="26">
        <f>SUM(AE537*AB537)</f>
        <v>0</v>
      </c>
      <c r="AG537" s="34"/>
      <c r="AH537" s="35">
        <f>SUM(AD537+AF537)</f>
        <v>0</v>
      </c>
      <c r="AI537" s="23"/>
      <c r="AJ537" s="13"/>
      <c r="AK537" s="16" t="s">
        <v>89</v>
      </c>
      <c r="AL537" s="178">
        <f>MAX(AL535:AN535)</f>
        <v>0</v>
      </c>
      <c r="AM537" s="34" t="s">
        <v>90</v>
      </c>
      <c r="AN537" s="179">
        <f>MIN(AL535:AN535)</f>
        <v>0</v>
      </c>
      <c r="AO537" s="23"/>
      <c r="AP537" s="13"/>
      <c r="AQ537" s="14"/>
      <c r="AR537" s="15"/>
      <c r="AS537" s="70"/>
      <c r="AY537" s="73"/>
    </row>
    <row r="538" spans="2:53" x14ac:dyDescent="0.2">
      <c r="B538" s="36"/>
      <c r="C538" s="27">
        <v>4</v>
      </c>
      <c r="D538" s="77" t="s">
        <v>91</v>
      </c>
      <c r="E538" s="28"/>
      <c r="F538" s="29">
        <v>7</v>
      </c>
      <c r="G538" s="76"/>
      <c r="H538" s="26">
        <f t="shared" ref="H538:H543" si="135">SUM(G538*F538)</f>
        <v>0</v>
      </c>
      <c r="I538" s="76"/>
      <c r="J538" s="26">
        <f t="shared" ref="J538:J543" si="136">SUM(I538*F538)</f>
        <v>0</v>
      </c>
      <c r="K538" s="37"/>
      <c r="L538" s="35">
        <f t="shared" ref="L538:L543" si="137">SUM(H538+J538)</f>
        <v>0</v>
      </c>
      <c r="M538" s="13"/>
      <c r="N538" s="27">
        <v>4</v>
      </c>
      <c r="O538" s="77" t="s">
        <v>91</v>
      </c>
      <c r="P538" s="28"/>
      <c r="Q538" s="29">
        <v>7</v>
      </c>
      <c r="R538" s="76"/>
      <c r="S538" s="26">
        <f t="shared" ref="S538:S543" si="138">SUM(R538*Q538)</f>
        <v>0</v>
      </c>
      <c r="T538" s="76"/>
      <c r="U538" s="26">
        <f t="shared" ref="U538:U543" si="139">SUM(T538*Q538)</f>
        <v>0</v>
      </c>
      <c r="V538" s="37"/>
      <c r="W538" s="35">
        <f t="shared" ref="W538:W543" si="140">SUM(S538+U538)</f>
        <v>0</v>
      </c>
      <c r="X538" s="23"/>
      <c r="Y538" s="27">
        <v>4</v>
      </c>
      <c r="Z538" s="77" t="s">
        <v>91</v>
      </c>
      <c r="AA538" s="28"/>
      <c r="AB538" s="29">
        <v>7</v>
      </c>
      <c r="AC538" s="76"/>
      <c r="AD538" s="26">
        <f t="shared" ref="AD538:AD543" si="141">SUM(AC538*AB538)</f>
        <v>0</v>
      </c>
      <c r="AE538" s="76"/>
      <c r="AF538" s="26">
        <f t="shared" ref="AF538:AF543" si="142">SUM(AE538*AB538)</f>
        <v>0</v>
      </c>
      <c r="AG538" s="37"/>
      <c r="AH538" s="35">
        <f t="shared" ref="AH538:AH543" si="143">SUM(AD538+AF538)</f>
        <v>0</v>
      </c>
      <c r="AI538" s="23"/>
      <c r="AJ538" s="13"/>
      <c r="AK538" s="177"/>
      <c r="AL538" s="100"/>
      <c r="AM538" s="13"/>
      <c r="AN538" s="13"/>
      <c r="AO538" s="13"/>
      <c r="AP538" s="13"/>
      <c r="AQ538" s="14"/>
      <c r="AR538" s="15"/>
      <c r="AS538" s="70"/>
      <c r="AY538" s="73"/>
    </row>
    <row r="539" spans="2:53" x14ac:dyDescent="0.2">
      <c r="B539" s="36"/>
      <c r="C539" s="27">
        <v>5</v>
      </c>
      <c r="D539" s="77" t="s">
        <v>93</v>
      </c>
      <c r="E539" s="28"/>
      <c r="F539" s="29">
        <v>7</v>
      </c>
      <c r="G539" s="76"/>
      <c r="H539" s="26">
        <f t="shared" si="135"/>
        <v>0</v>
      </c>
      <c r="I539" s="76"/>
      <c r="J539" s="26">
        <f t="shared" si="136"/>
        <v>0</v>
      </c>
      <c r="K539" s="37"/>
      <c r="L539" s="35">
        <f t="shared" si="137"/>
        <v>0</v>
      </c>
      <c r="M539" s="13"/>
      <c r="N539" s="27">
        <v>5</v>
      </c>
      <c r="O539" s="77" t="s">
        <v>93</v>
      </c>
      <c r="P539" s="28"/>
      <c r="Q539" s="29">
        <v>7</v>
      </c>
      <c r="R539" s="76"/>
      <c r="S539" s="26">
        <f t="shared" si="138"/>
        <v>0</v>
      </c>
      <c r="T539" s="76"/>
      <c r="U539" s="26">
        <f t="shared" si="139"/>
        <v>0</v>
      </c>
      <c r="V539" s="37"/>
      <c r="W539" s="35">
        <f t="shared" si="140"/>
        <v>0</v>
      </c>
      <c r="X539" s="23"/>
      <c r="Y539" s="27">
        <v>5</v>
      </c>
      <c r="Z539" s="77" t="s">
        <v>93</v>
      </c>
      <c r="AA539" s="28"/>
      <c r="AB539" s="29">
        <v>7</v>
      </c>
      <c r="AC539" s="76"/>
      <c r="AD539" s="26">
        <f t="shared" si="141"/>
        <v>0</v>
      </c>
      <c r="AE539" s="76"/>
      <c r="AF539" s="26">
        <f t="shared" si="142"/>
        <v>0</v>
      </c>
      <c r="AG539" s="37"/>
      <c r="AH539" s="35">
        <f t="shared" si="143"/>
        <v>0</v>
      </c>
      <c r="AI539" s="23"/>
      <c r="AJ539" s="13"/>
      <c r="AK539" s="177"/>
      <c r="AL539" s="100"/>
      <c r="AM539" s="13"/>
      <c r="AN539" s="13"/>
      <c r="AO539" s="13"/>
      <c r="AP539" s="13"/>
      <c r="AQ539" s="14"/>
      <c r="AR539" s="15"/>
      <c r="AS539" s="70"/>
      <c r="AY539" s="73"/>
    </row>
    <row r="540" spans="2:53" x14ac:dyDescent="0.2">
      <c r="B540" s="36"/>
      <c r="C540" s="27">
        <v>6</v>
      </c>
      <c r="D540" s="17" t="s">
        <v>94</v>
      </c>
      <c r="E540" s="28"/>
      <c r="F540" s="29">
        <v>7</v>
      </c>
      <c r="G540" s="76"/>
      <c r="H540" s="26">
        <f t="shared" si="135"/>
        <v>0</v>
      </c>
      <c r="I540" s="76"/>
      <c r="J540" s="26">
        <f t="shared" si="136"/>
        <v>0</v>
      </c>
      <c r="K540" s="37"/>
      <c r="L540" s="35">
        <f t="shared" si="137"/>
        <v>0</v>
      </c>
      <c r="M540" s="13"/>
      <c r="N540" s="27">
        <v>6</v>
      </c>
      <c r="O540" s="17" t="s">
        <v>94</v>
      </c>
      <c r="P540" s="28"/>
      <c r="Q540" s="29">
        <v>7</v>
      </c>
      <c r="R540" s="76"/>
      <c r="S540" s="26">
        <f t="shared" si="138"/>
        <v>0</v>
      </c>
      <c r="T540" s="76"/>
      <c r="U540" s="26">
        <f t="shared" si="139"/>
        <v>0</v>
      </c>
      <c r="V540" s="37"/>
      <c r="W540" s="35">
        <f t="shared" si="140"/>
        <v>0</v>
      </c>
      <c r="X540" s="23"/>
      <c r="Y540" s="27">
        <v>6</v>
      </c>
      <c r="Z540" s="17" t="s">
        <v>94</v>
      </c>
      <c r="AA540" s="28"/>
      <c r="AB540" s="29">
        <v>7</v>
      </c>
      <c r="AC540" s="76"/>
      <c r="AD540" s="26">
        <f t="shared" si="141"/>
        <v>0</v>
      </c>
      <c r="AE540" s="76"/>
      <c r="AF540" s="26">
        <f t="shared" si="142"/>
        <v>0</v>
      </c>
      <c r="AG540" s="37"/>
      <c r="AH540" s="35">
        <f t="shared" si="143"/>
        <v>0</v>
      </c>
      <c r="AI540" s="23"/>
      <c r="AJ540" s="13"/>
      <c r="AK540" s="36"/>
      <c r="AL540" s="13"/>
      <c r="AM540" s="13"/>
      <c r="AN540" s="13"/>
      <c r="AO540" s="13"/>
      <c r="AP540" s="13"/>
      <c r="AQ540" s="14"/>
      <c r="AR540" s="15"/>
      <c r="AS540" s="70"/>
      <c r="AY540" s="73"/>
    </row>
    <row r="541" spans="2:53" ht="13.5" thickBot="1" x14ac:dyDescent="0.25">
      <c r="B541" s="36"/>
      <c r="C541" s="27">
        <v>7</v>
      </c>
      <c r="D541" s="77" t="s">
        <v>95</v>
      </c>
      <c r="E541" s="28"/>
      <c r="F541" s="29">
        <v>7</v>
      </c>
      <c r="G541" s="76"/>
      <c r="H541" s="26">
        <f t="shared" si="135"/>
        <v>0</v>
      </c>
      <c r="I541" s="76"/>
      <c r="J541" s="26">
        <f t="shared" si="136"/>
        <v>0</v>
      </c>
      <c r="K541" s="37"/>
      <c r="L541" s="35">
        <f t="shared" si="137"/>
        <v>0</v>
      </c>
      <c r="M541" s="13"/>
      <c r="N541" s="27">
        <v>7</v>
      </c>
      <c r="O541" s="77" t="s">
        <v>95</v>
      </c>
      <c r="P541" s="28"/>
      <c r="Q541" s="29">
        <v>7</v>
      </c>
      <c r="R541" s="76"/>
      <c r="S541" s="26">
        <f t="shared" si="138"/>
        <v>0</v>
      </c>
      <c r="T541" s="76"/>
      <c r="U541" s="26">
        <f t="shared" si="139"/>
        <v>0</v>
      </c>
      <c r="V541" s="37"/>
      <c r="W541" s="35">
        <f t="shared" si="140"/>
        <v>0</v>
      </c>
      <c r="X541" s="23"/>
      <c r="Y541" s="27">
        <v>7</v>
      </c>
      <c r="Z541" s="77" t="s">
        <v>95</v>
      </c>
      <c r="AA541" s="28"/>
      <c r="AB541" s="29">
        <v>7</v>
      </c>
      <c r="AC541" s="76"/>
      <c r="AD541" s="26">
        <f t="shared" si="141"/>
        <v>0</v>
      </c>
      <c r="AE541" s="76"/>
      <c r="AF541" s="26">
        <f t="shared" si="142"/>
        <v>0</v>
      </c>
      <c r="AG541" s="37"/>
      <c r="AH541" s="35">
        <f t="shared" si="143"/>
        <v>0</v>
      </c>
      <c r="AI541" s="23"/>
      <c r="AJ541" s="13"/>
      <c r="AK541" s="38"/>
      <c r="AL541" s="39"/>
      <c r="AM541" s="39"/>
      <c r="AN541" s="39"/>
      <c r="AO541" s="39"/>
      <c r="AP541" s="39"/>
      <c r="AQ541" s="40"/>
      <c r="AR541" s="41"/>
      <c r="AS541" s="70"/>
      <c r="AY541" s="73"/>
    </row>
    <row r="542" spans="2:53" x14ac:dyDescent="0.2">
      <c r="B542" s="36"/>
      <c r="C542" s="27">
        <v>8</v>
      </c>
      <c r="D542" s="77" t="s">
        <v>96</v>
      </c>
      <c r="E542" s="28"/>
      <c r="F542" s="29">
        <v>7</v>
      </c>
      <c r="G542" s="76"/>
      <c r="H542" s="26">
        <f t="shared" si="135"/>
        <v>0</v>
      </c>
      <c r="I542" s="76"/>
      <c r="J542" s="26">
        <f t="shared" si="136"/>
        <v>0</v>
      </c>
      <c r="K542" s="37"/>
      <c r="L542" s="35">
        <f t="shared" si="137"/>
        <v>0</v>
      </c>
      <c r="M542" s="13"/>
      <c r="N542" s="27">
        <v>8</v>
      </c>
      <c r="O542" s="77" t="s">
        <v>96</v>
      </c>
      <c r="P542" s="28"/>
      <c r="Q542" s="29">
        <v>7</v>
      </c>
      <c r="R542" s="76"/>
      <c r="S542" s="26">
        <f t="shared" si="138"/>
        <v>0</v>
      </c>
      <c r="T542" s="76"/>
      <c r="U542" s="26">
        <f t="shared" si="139"/>
        <v>0</v>
      </c>
      <c r="V542" s="37"/>
      <c r="W542" s="35">
        <f t="shared" si="140"/>
        <v>0</v>
      </c>
      <c r="X542" s="23"/>
      <c r="Y542" s="27">
        <v>8</v>
      </c>
      <c r="Z542" s="77" t="s">
        <v>96</v>
      </c>
      <c r="AA542" s="28"/>
      <c r="AB542" s="29">
        <v>7</v>
      </c>
      <c r="AC542" s="76"/>
      <c r="AD542" s="26">
        <f t="shared" si="141"/>
        <v>0</v>
      </c>
      <c r="AE542" s="76"/>
      <c r="AF542" s="26">
        <f t="shared" si="142"/>
        <v>0</v>
      </c>
      <c r="AG542" s="37"/>
      <c r="AH542" s="35">
        <f t="shared" si="143"/>
        <v>0</v>
      </c>
      <c r="AI542" s="23"/>
      <c r="AJ542" s="13"/>
      <c r="AK542" s="13"/>
      <c r="AL542" s="13"/>
      <c r="AM542" s="13"/>
      <c r="AN542" s="13"/>
      <c r="AO542" s="13"/>
      <c r="AP542" s="13"/>
      <c r="AQ542" s="13"/>
      <c r="AR542" s="13"/>
      <c r="AS542" s="70"/>
      <c r="AY542" s="73"/>
    </row>
    <row r="543" spans="2:53" x14ac:dyDescent="0.2">
      <c r="B543" s="36"/>
      <c r="C543" s="27">
        <v>9</v>
      </c>
      <c r="D543" s="17" t="s">
        <v>97</v>
      </c>
      <c r="E543" s="28"/>
      <c r="F543" s="29">
        <v>7</v>
      </c>
      <c r="G543" s="76"/>
      <c r="H543" s="26">
        <f t="shared" si="135"/>
        <v>0</v>
      </c>
      <c r="I543" s="76"/>
      <c r="J543" s="26">
        <f t="shared" si="136"/>
        <v>0</v>
      </c>
      <c r="K543" s="31"/>
      <c r="L543" s="35">
        <f t="shared" si="137"/>
        <v>0</v>
      </c>
      <c r="M543" s="13"/>
      <c r="N543" s="27">
        <v>9</v>
      </c>
      <c r="O543" s="17" t="s">
        <v>97</v>
      </c>
      <c r="P543" s="28"/>
      <c r="Q543" s="29">
        <v>7</v>
      </c>
      <c r="R543" s="76"/>
      <c r="S543" s="26">
        <f t="shared" si="138"/>
        <v>0</v>
      </c>
      <c r="T543" s="76"/>
      <c r="U543" s="26">
        <f t="shared" si="139"/>
        <v>0</v>
      </c>
      <c r="V543" s="31"/>
      <c r="W543" s="35">
        <f t="shared" si="140"/>
        <v>0</v>
      </c>
      <c r="X543" s="23"/>
      <c r="Y543" s="27">
        <v>9</v>
      </c>
      <c r="Z543" s="17" t="s">
        <v>97</v>
      </c>
      <c r="AA543" s="28"/>
      <c r="AB543" s="29">
        <v>7</v>
      </c>
      <c r="AC543" s="76"/>
      <c r="AD543" s="26">
        <f t="shared" si="141"/>
        <v>0</v>
      </c>
      <c r="AE543" s="76"/>
      <c r="AF543" s="26">
        <f t="shared" si="142"/>
        <v>0</v>
      </c>
      <c r="AG543" s="31"/>
      <c r="AH543" s="35">
        <f t="shared" si="143"/>
        <v>0</v>
      </c>
      <c r="AI543" s="23"/>
      <c r="AJ543" s="13"/>
      <c r="AK543" s="13"/>
      <c r="AL543" s="13"/>
      <c r="AM543" s="13"/>
      <c r="AN543" s="13"/>
      <c r="AO543" s="13"/>
      <c r="AP543" s="13"/>
      <c r="AQ543" s="13"/>
      <c r="AR543" s="13"/>
      <c r="AS543" s="70"/>
      <c r="AY543" s="73"/>
    </row>
    <row r="544" spans="2:53" x14ac:dyDescent="0.2">
      <c r="B544" s="36"/>
      <c r="C544" s="25">
        <v>10</v>
      </c>
      <c r="D544" s="33" t="s">
        <v>98</v>
      </c>
      <c r="E544" s="20"/>
      <c r="F544" s="29">
        <v>11</v>
      </c>
      <c r="G544" s="76"/>
      <c r="H544" s="26">
        <f>SUM(G544*F544)</f>
        <v>0</v>
      </c>
      <c r="I544" s="76"/>
      <c r="J544" s="26">
        <f>SUM(I544*F544)</f>
        <v>0</v>
      </c>
      <c r="K544" s="10"/>
      <c r="L544" s="35">
        <f>SUM(H544+J544)</f>
        <v>0</v>
      </c>
      <c r="M544" s="13"/>
      <c r="N544" s="25">
        <v>10</v>
      </c>
      <c r="O544" s="33" t="s">
        <v>98</v>
      </c>
      <c r="P544" s="20"/>
      <c r="Q544" s="29">
        <v>11</v>
      </c>
      <c r="R544" s="76"/>
      <c r="S544" s="26">
        <f>SUM(R544*Q544)</f>
        <v>0</v>
      </c>
      <c r="T544" s="76"/>
      <c r="U544" s="26">
        <f>SUM(T544*Q544)</f>
        <v>0</v>
      </c>
      <c r="V544" s="10"/>
      <c r="W544" s="35">
        <f>SUM(S544+U544)</f>
        <v>0</v>
      </c>
      <c r="X544" s="23"/>
      <c r="Y544" s="25">
        <v>10</v>
      </c>
      <c r="Z544" s="33" t="s">
        <v>98</v>
      </c>
      <c r="AA544" s="20"/>
      <c r="AB544" s="29">
        <v>11</v>
      </c>
      <c r="AC544" s="76"/>
      <c r="AD544" s="26">
        <f>SUM(AC544*AB544)</f>
        <v>0</v>
      </c>
      <c r="AE544" s="76"/>
      <c r="AF544" s="26">
        <f>SUM(AE544*AB544)</f>
        <v>0</v>
      </c>
      <c r="AG544" s="10"/>
      <c r="AH544" s="35">
        <f>SUM(AD544+AF544)</f>
        <v>0</v>
      </c>
      <c r="AI544" s="23"/>
      <c r="AJ544" s="13"/>
      <c r="AK544" s="13"/>
      <c r="AL544" s="13"/>
      <c r="AM544" s="13"/>
      <c r="AN544" s="13"/>
      <c r="AO544" s="13"/>
      <c r="AP544" s="13"/>
      <c r="AQ544" s="13"/>
      <c r="AR544" s="13"/>
      <c r="AS544" s="70"/>
      <c r="AY544" s="73"/>
    </row>
    <row r="545" spans="2:51" x14ac:dyDescent="0.2">
      <c r="B545" s="36"/>
      <c r="C545" s="36"/>
      <c r="D545" s="13"/>
      <c r="E545" s="22"/>
      <c r="F545" s="13"/>
      <c r="G545" s="23"/>
      <c r="H545" s="13"/>
      <c r="I545" s="23"/>
      <c r="J545" s="13"/>
      <c r="K545" s="23"/>
      <c r="L545" s="24"/>
      <c r="M545" s="13"/>
      <c r="N545" s="36"/>
      <c r="O545" s="13"/>
      <c r="P545" s="22"/>
      <c r="Q545" s="13"/>
      <c r="R545" s="23"/>
      <c r="S545" s="13"/>
      <c r="T545" s="23"/>
      <c r="U545" s="13"/>
      <c r="V545" s="23"/>
      <c r="W545" s="24"/>
      <c r="X545" s="23"/>
      <c r="Y545" s="36"/>
      <c r="Z545" s="13"/>
      <c r="AA545" s="22"/>
      <c r="AB545" s="13"/>
      <c r="AC545" s="23"/>
      <c r="AD545" s="13"/>
      <c r="AE545" s="23"/>
      <c r="AF545" s="13"/>
      <c r="AG545" s="23"/>
      <c r="AH545" s="24"/>
      <c r="AI545" s="23"/>
      <c r="AJ545" s="13"/>
      <c r="AK545" s="13"/>
      <c r="AL545" s="13"/>
      <c r="AM545" s="13"/>
      <c r="AN545" s="13"/>
      <c r="AO545" s="13"/>
      <c r="AP545" s="13"/>
      <c r="AQ545" s="13"/>
      <c r="AR545" s="13"/>
      <c r="AS545" s="70"/>
      <c r="AY545" s="73"/>
    </row>
    <row r="546" spans="2:51" x14ac:dyDescent="0.2">
      <c r="B546" s="36"/>
      <c r="C546" s="25">
        <v>11</v>
      </c>
      <c r="D546" s="249" t="s">
        <v>99</v>
      </c>
      <c r="E546" s="250"/>
      <c r="F546" s="42"/>
      <c r="G546" s="43"/>
      <c r="H546" s="43"/>
      <c r="I546" s="43"/>
      <c r="J546" s="43"/>
      <c r="K546" s="13"/>
      <c r="L546" s="44"/>
      <c r="M546" s="13"/>
      <c r="N546" s="25">
        <v>11</v>
      </c>
      <c r="O546" s="249" t="s">
        <v>99</v>
      </c>
      <c r="P546" s="250"/>
      <c r="Q546" s="42"/>
      <c r="R546" s="43"/>
      <c r="S546" s="43"/>
      <c r="T546" s="43"/>
      <c r="U546" s="43"/>
      <c r="V546" s="13"/>
      <c r="W546" s="44"/>
      <c r="X546" s="23"/>
      <c r="Y546" s="25">
        <v>11</v>
      </c>
      <c r="Z546" s="249" t="s">
        <v>99</v>
      </c>
      <c r="AA546" s="250"/>
      <c r="AB546" s="42"/>
      <c r="AC546" s="43"/>
      <c r="AD546" s="43"/>
      <c r="AE546" s="43"/>
      <c r="AF546" s="43"/>
      <c r="AG546" s="13"/>
      <c r="AH546" s="44"/>
      <c r="AI546" s="23"/>
      <c r="AJ546" s="13"/>
      <c r="AK546" s="13"/>
      <c r="AL546" s="13"/>
      <c r="AM546" s="13"/>
      <c r="AN546" s="13"/>
      <c r="AO546" s="13"/>
      <c r="AP546" s="13"/>
      <c r="AQ546" s="13"/>
      <c r="AR546" s="13"/>
      <c r="AS546" s="70"/>
      <c r="AY546" s="73"/>
    </row>
    <row r="547" spans="2:51" x14ac:dyDescent="0.2">
      <c r="B547" s="36"/>
      <c r="C547" s="25"/>
      <c r="D547" s="17" t="s">
        <v>100</v>
      </c>
      <c r="E547" s="20"/>
      <c r="F547" s="46">
        <v>6</v>
      </c>
      <c r="G547" s="76"/>
      <c r="H547" s="47">
        <f>SUM(G547*F547)</f>
        <v>0</v>
      </c>
      <c r="I547" s="76"/>
      <c r="J547" s="48">
        <f>SUM(I547*F547)</f>
        <v>0</v>
      </c>
      <c r="K547" s="34"/>
      <c r="L547" s="44">
        <f>SUM(H547+J547)</f>
        <v>0</v>
      </c>
      <c r="M547" s="13"/>
      <c r="N547" s="25"/>
      <c r="O547" s="17" t="s">
        <v>100</v>
      </c>
      <c r="P547" s="20"/>
      <c r="Q547" s="46">
        <v>6</v>
      </c>
      <c r="R547" s="76"/>
      <c r="S547" s="47">
        <f>SUM(R547*Q547)</f>
        <v>0</v>
      </c>
      <c r="T547" s="76"/>
      <c r="U547" s="48">
        <f>SUM(T547*Q547)</f>
        <v>0</v>
      </c>
      <c r="V547" s="34"/>
      <c r="W547" s="44">
        <f>SUM(S547+U547)</f>
        <v>0</v>
      </c>
      <c r="X547" s="23"/>
      <c r="Y547" s="25"/>
      <c r="Z547" s="17" t="s">
        <v>100</v>
      </c>
      <c r="AA547" s="20"/>
      <c r="AB547" s="46">
        <v>6</v>
      </c>
      <c r="AC547" s="76"/>
      <c r="AD547" s="47">
        <f>SUM(AC547*AB547)</f>
        <v>0</v>
      </c>
      <c r="AE547" s="76"/>
      <c r="AF547" s="48">
        <f>SUM(AE547*AB547)</f>
        <v>0</v>
      </c>
      <c r="AG547" s="34"/>
      <c r="AH547" s="44">
        <f>SUM(AD547+AF547)</f>
        <v>0</v>
      </c>
      <c r="AI547" s="23"/>
      <c r="AJ547" s="13"/>
      <c r="AK547" s="13"/>
      <c r="AL547" s="13"/>
      <c r="AM547" s="13"/>
      <c r="AN547" s="13"/>
      <c r="AO547" s="13"/>
      <c r="AP547" s="13"/>
      <c r="AQ547" s="13"/>
      <c r="AR547" s="13"/>
      <c r="AS547" s="70"/>
      <c r="AY547" s="73"/>
    </row>
    <row r="548" spans="2:51" x14ac:dyDescent="0.2">
      <c r="B548" s="36"/>
      <c r="C548" s="25"/>
      <c r="D548" s="17" t="s">
        <v>101</v>
      </c>
      <c r="E548" s="45"/>
      <c r="F548" s="46">
        <v>4</v>
      </c>
      <c r="G548" s="76"/>
      <c r="H548" s="47">
        <f>SUM(G548*F548)</f>
        <v>0</v>
      </c>
      <c r="I548" s="76"/>
      <c r="J548" s="48">
        <f>SUM(I548*F548)</f>
        <v>0</v>
      </c>
      <c r="K548" s="34"/>
      <c r="L548" s="44">
        <f>SUM(H548+J548)</f>
        <v>0</v>
      </c>
      <c r="M548" s="13"/>
      <c r="N548" s="25"/>
      <c r="O548" s="17" t="s">
        <v>101</v>
      </c>
      <c r="P548" s="45"/>
      <c r="Q548" s="46">
        <v>4</v>
      </c>
      <c r="R548" s="76"/>
      <c r="S548" s="47">
        <f>SUM(R548*Q548)</f>
        <v>0</v>
      </c>
      <c r="T548" s="76"/>
      <c r="U548" s="48">
        <f>SUM(T548*Q548)</f>
        <v>0</v>
      </c>
      <c r="V548" s="34"/>
      <c r="W548" s="44">
        <f>SUM(S548+U548)</f>
        <v>0</v>
      </c>
      <c r="X548" s="23"/>
      <c r="Y548" s="25"/>
      <c r="Z548" s="17" t="s">
        <v>101</v>
      </c>
      <c r="AA548" s="45"/>
      <c r="AB548" s="46">
        <v>4</v>
      </c>
      <c r="AC548" s="76"/>
      <c r="AD548" s="47">
        <f>SUM(AC548*AB548)</f>
        <v>0</v>
      </c>
      <c r="AE548" s="76"/>
      <c r="AF548" s="48">
        <f>SUM(AE548*AB548)</f>
        <v>0</v>
      </c>
      <c r="AG548" s="34"/>
      <c r="AH548" s="44">
        <f>SUM(AD548+AF548)</f>
        <v>0</v>
      </c>
      <c r="AI548" s="23"/>
      <c r="AJ548" s="13"/>
      <c r="AK548" s="13"/>
      <c r="AL548" s="13"/>
      <c r="AM548" s="13"/>
      <c r="AN548" s="13"/>
      <c r="AO548" s="13"/>
      <c r="AP548" s="13"/>
      <c r="AQ548" s="13"/>
      <c r="AR548" s="13"/>
      <c r="AS548" s="70"/>
      <c r="AY548" s="73"/>
    </row>
    <row r="549" spans="2:51" x14ac:dyDescent="0.2">
      <c r="B549" s="36"/>
      <c r="C549" s="25"/>
      <c r="D549" s="17" t="s">
        <v>102</v>
      </c>
      <c r="E549" s="20"/>
      <c r="F549" s="29">
        <v>2</v>
      </c>
      <c r="G549" s="76"/>
      <c r="H549" s="26">
        <f>SUM(G549*F549)</f>
        <v>0</v>
      </c>
      <c r="I549" s="76"/>
      <c r="J549" s="26">
        <f>SUM(I549*F549)</f>
        <v>0</v>
      </c>
      <c r="K549" s="37"/>
      <c r="L549" s="35">
        <f>SUM(H549+J549)</f>
        <v>0</v>
      </c>
      <c r="M549" s="13"/>
      <c r="N549" s="25"/>
      <c r="O549" s="17" t="s">
        <v>102</v>
      </c>
      <c r="P549" s="20"/>
      <c r="Q549" s="29">
        <v>2</v>
      </c>
      <c r="R549" s="76"/>
      <c r="S549" s="26">
        <f>SUM(R549*Q549)</f>
        <v>0</v>
      </c>
      <c r="T549" s="76"/>
      <c r="U549" s="26">
        <f>SUM(T549*Q549)</f>
        <v>0</v>
      </c>
      <c r="V549" s="37"/>
      <c r="W549" s="35">
        <f>SUM(S549+U549)</f>
        <v>0</v>
      </c>
      <c r="X549" s="23"/>
      <c r="Y549" s="25"/>
      <c r="Z549" s="17" t="s">
        <v>102</v>
      </c>
      <c r="AA549" s="20"/>
      <c r="AB549" s="29">
        <v>2</v>
      </c>
      <c r="AC549" s="76"/>
      <c r="AD549" s="26">
        <f>SUM(AC549*AB549)</f>
        <v>0</v>
      </c>
      <c r="AE549" s="76"/>
      <c r="AF549" s="26">
        <f>SUM(AE549*AB549)</f>
        <v>0</v>
      </c>
      <c r="AG549" s="37"/>
      <c r="AH549" s="35">
        <f>SUM(AD549+AF549)</f>
        <v>0</v>
      </c>
      <c r="AI549" s="23"/>
      <c r="AJ549" s="13"/>
      <c r="AK549" s="13"/>
      <c r="AL549" s="13"/>
      <c r="AM549" s="13"/>
      <c r="AN549" s="13"/>
      <c r="AO549" s="13"/>
      <c r="AP549" s="13"/>
      <c r="AQ549" s="13"/>
      <c r="AR549" s="13"/>
      <c r="AS549" s="70"/>
      <c r="AY549" s="73"/>
    </row>
    <row r="550" spans="2:51" x14ac:dyDescent="0.2">
      <c r="B550" s="36"/>
      <c r="C550" s="25"/>
      <c r="D550" s="17" t="s">
        <v>103</v>
      </c>
      <c r="E550" s="78"/>
      <c r="F550" s="29">
        <v>6</v>
      </c>
      <c r="G550" s="76"/>
      <c r="H550" s="26">
        <f>SUM(G550*F550)</f>
        <v>0</v>
      </c>
      <c r="I550" s="76"/>
      <c r="J550" s="26">
        <f>SUM(I550*F550)</f>
        <v>0</v>
      </c>
      <c r="K550" s="34"/>
      <c r="L550" s="35">
        <f>SUM(H550+J550)</f>
        <v>0</v>
      </c>
      <c r="M550" s="13"/>
      <c r="N550" s="25"/>
      <c r="O550" s="17" t="s">
        <v>103</v>
      </c>
      <c r="P550" s="78"/>
      <c r="Q550" s="29">
        <v>6</v>
      </c>
      <c r="R550" s="76"/>
      <c r="S550" s="26">
        <f>SUM(R550*Q550)</f>
        <v>0</v>
      </c>
      <c r="T550" s="76"/>
      <c r="U550" s="26">
        <f>SUM(T550*Q550)</f>
        <v>0</v>
      </c>
      <c r="V550" s="34"/>
      <c r="W550" s="35">
        <f>SUM(S550+U550)</f>
        <v>0</v>
      </c>
      <c r="X550" s="23"/>
      <c r="Y550" s="25"/>
      <c r="Z550" s="17" t="s">
        <v>103</v>
      </c>
      <c r="AA550" s="78"/>
      <c r="AB550" s="29">
        <v>6</v>
      </c>
      <c r="AC550" s="76"/>
      <c r="AD550" s="26">
        <f>SUM(AC550*AB550)</f>
        <v>0</v>
      </c>
      <c r="AE550" s="76"/>
      <c r="AF550" s="26">
        <f>SUM(AE550*AB550)</f>
        <v>0</v>
      </c>
      <c r="AG550" s="34"/>
      <c r="AH550" s="35">
        <f>SUM(AD550+AF550)</f>
        <v>0</v>
      </c>
      <c r="AI550" s="23"/>
      <c r="AJ550" s="13"/>
      <c r="AK550" s="13"/>
      <c r="AL550" s="13"/>
      <c r="AM550" s="13"/>
      <c r="AN550" s="13"/>
      <c r="AO550" s="13"/>
      <c r="AP550" s="13"/>
      <c r="AQ550" s="13"/>
      <c r="AR550" s="13"/>
      <c r="AS550" s="70"/>
      <c r="AY550" s="73"/>
    </row>
    <row r="551" spans="2:51" x14ac:dyDescent="0.2">
      <c r="B551" s="36"/>
      <c r="C551" s="25"/>
      <c r="D551" s="17" t="s">
        <v>104</v>
      </c>
      <c r="E551" s="78"/>
      <c r="F551" s="29">
        <v>4</v>
      </c>
      <c r="G551" s="76"/>
      <c r="H551" s="26">
        <f>SUM(G551*F551)</f>
        <v>0</v>
      </c>
      <c r="I551" s="76"/>
      <c r="J551" s="26">
        <f>SUM(I551*F551)</f>
        <v>0</v>
      </c>
      <c r="K551" s="34"/>
      <c r="L551" s="35">
        <f>SUM(H551+J551)</f>
        <v>0</v>
      </c>
      <c r="M551" s="13"/>
      <c r="N551" s="25"/>
      <c r="O551" s="17" t="s">
        <v>104</v>
      </c>
      <c r="P551" s="78"/>
      <c r="Q551" s="29">
        <v>4</v>
      </c>
      <c r="R551" s="76"/>
      <c r="S551" s="26">
        <f>SUM(R551*Q551)</f>
        <v>0</v>
      </c>
      <c r="T551" s="76"/>
      <c r="U551" s="26">
        <f>SUM(T551*Q551)</f>
        <v>0</v>
      </c>
      <c r="V551" s="34"/>
      <c r="W551" s="35">
        <f>SUM(S551+U551)</f>
        <v>0</v>
      </c>
      <c r="X551" s="23"/>
      <c r="Y551" s="25"/>
      <c r="Z551" s="17" t="s">
        <v>104</v>
      </c>
      <c r="AA551" s="78"/>
      <c r="AB551" s="29">
        <v>4</v>
      </c>
      <c r="AC551" s="76"/>
      <c r="AD551" s="26">
        <f>SUM(AC551*AB551)</f>
        <v>0</v>
      </c>
      <c r="AE551" s="76"/>
      <c r="AF551" s="26">
        <f>SUM(AE551*AB551)</f>
        <v>0</v>
      </c>
      <c r="AG551" s="34"/>
      <c r="AH551" s="35">
        <f>SUM(AD551+AF551)</f>
        <v>0</v>
      </c>
      <c r="AI551" s="23"/>
      <c r="AJ551" s="13"/>
      <c r="AK551" s="13"/>
      <c r="AL551" s="13"/>
      <c r="AM551" s="13"/>
      <c r="AN551" s="13"/>
      <c r="AO551" s="13"/>
      <c r="AP551" s="13"/>
      <c r="AQ551" s="13"/>
      <c r="AR551" s="13"/>
      <c r="AS551" s="70"/>
      <c r="AY551" s="73"/>
    </row>
    <row r="552" spans="2:51" x14ac:dyDescent="0.2">
      <c r="B552" s="36"/>
      <c r="C552" s="36"/>
      <c r="D552" s="13"/>
      <c r="E552" s="49"/>
      <c r="F552" s="22"/>
      <c r="G552" s="89"/>
      <c r="H552" s="23"/>
      <c r="I552" s="89"/>
      <c r="J552" s="23"/>
      <c r="K552" s="13"/>
      <c r="L552" s="24"/>
      <c r="M552" s="13"/>
      <c r="N552" s="36"/>
      <c r="O552" s="13"/>
      <c r="P552" s="49"/>
      <c r="Q552" s="22"/>
      <c r="R552" s="89"/>
      <c r="S552" s="23"/>
      <c r="T552" s="89"/>
      <c r="U552" s="23"/>
      <c r="V552" s="13"/>
      <c r="W552" s="24"/>
      <c r="X552" s="23"/>
      <c r="Y552" s="36"/>
      <c r="Z552" s="13"/>
      <c r="AA552" s="49"/>
      <c r="AB552" s="22"/>
      <c r="AC552" s="89"/>
      <c r="AD552" s="23"/>
      <c r="AE552" s="89"/>
      <c r="AF552" s="23"/>
      <c r="AG552" s="13"/>
      <c r="AH552" s="24"/>
      <c r="AI552" s="23"/>
      <c r="AJ552" s="13"/>
      <c r="AK552" s="13"/>
      <c r="AL552" s="13"/>
      <c r="AM552" s="13"/>
      <c r="AN552" s="13"/>
      <c r="AO552" s="13"/>
      <c r="AP552" s="13"/>
      <c r="AQ552" s="13"/>
      <c r="AR552" s="13"/>
      <c r="AS552" s="70"/>
      <c r="AY552" s="73"/>
    </row>
    <row r="553" spans="2:51" ht="13.5" thickBot="1" x14ac:dyDescent="0.25">
      <c r="B553" s="36"/>
      <c r="C553" s="36"/>
      <c r="D553" s="13"/>
      <c r="E553" s="49"/>
      <c r="F553" s="22"/>
      <c r="G553" s="107" t="s">
        <v>105</v>
      </c>
      <c r="H553" s="108">
        <f>SUM(H535:H551)</f>
        <v>0</v>
      </c>
      <c r="I553" s="107" t="s">
        <v>106</v>
      </c>
      <c r="J553" s="108">
        <f>SUM(J535:J551)</f>
        <v>0</v>
      </c>
      <c r="K553" s="13"/>
      <c r="L553" s="24"/>
      <c r="M553" s="13"/>
      <c r="N553" s="36"/>
      <c r="O553" s="13"/>
      <c r="P553" s="49"/>
      <c r="Q553" s="22"/>
      <c r="R553" s="107" t="s">
        <v>105</v>
      </c>
      <c r="S553" s="108">
        <f>SUM(S535:S551)</f>
        <v>0</v>
      </c>
      <c r="T553" s="107" t="s">
        <v>106</v>
      </c>
      <c r="U553" s="108">
        <f>SUM(U535:U551)</f>
        <v>0</v>
      </c>
      <c r="V553" s="13"/>
      <c r="W553" s="24"/>
      <c r="X553" s="23"/>
      <c r="Y553" s="36"/>
      <c r="Z553" s="13"/>
      <c r="AA553" s="49"/>
      <c r="AB553" s="22"/>
      <c r="AC553" s="107" t="s">
        <v>105</v>
      </c>
      <c r="AD553" s="108">
        <f>SUM(AD535:AD551)</f>
        <v>0</v>
      </c>
      <c r="AE553" s="107" t="s">
        <v>106</v>
      </c>
      <c r="AF553" s="108">
        <f>SUM(AF535:AF551)</f>
        <v>0</v>
      </c>
      <c r="AG553" s="13"/>
      <c r="AH553" s="24"/>
      <c r="AI553" s="23"/>
      <c r="AJ553" s="13"/>
      <c r="AK553" s="13"/>
      <c r="AL553" s="13"/>
      <c r="AM553" s="13"/>
      <c r="AN553" s="13"/>
      <c r="AO553" s="13"/>
      <c r="AP553" s="13"/>
      <c r="AQ553" s="13"/>
      <c r="AR553" s="13"/>
      <c r="AS553" s="70"/>
      <c r="AY553" s="73"/>
    </row>
    <row r="554" spans="2:51" ht="13.5" thickBot="1" x14ac:dyDescent="0.25">
      <c r="B554" s="36"/>
      <c r="C554" s="36"/>
      <c r="D554" s="13"/>
      <c r="E554" s="49"/>
      <c r="F554" s="22"/>
      <c r="G554" s="83"/>
      <c r="H554" s="84"/>
      <c r="I554" s="84"/>
      <c r="J554" s="85" t="s">
        <v>107</v>
      </c>
      <c r="K554" s="86"/>
      <c r="L554" s="87">
        <f>SUM(L535:L551)</f>
        <v>0</v>
      </c>
      <c r="M554" s="13"/>
      <c r="N554" s="36"/>
      <c r="O554" s="13"/>
      <c r="P554" s="49"/>
      <c r="Q554" s="22"/>
      <c r="R554" s="83"/>
      <c r="S554" s="84"/>
      <c r="T554" s="84"/>
      <c r="U554" s="85" t="s">
        <v>107</v>
      </c>
      <c r="V554" s="86"/>
      <c r="W554" s="87">
        <f>SUM(W535:W551)</f>
        <v>0</v>
      </c>
      <c r="X554" s="23"/>
      <c r="Y554" s="36"/>
      <c r="Z554" s="13"/>
      <c r="AA554" s="49"/>
      <c r="AB554" s="22"/>
      <c r="AC554" s="83"/>
      <c r="AD554" s="84"/>
      <c r="AE554" s="84"/>
      <c r="AF554" s="85" t="s">
        <v>107</v>
      </c>
      <c r="AG554" s="86"/>
      <c r="AH554" s="87">
        <f>SUM(AH535:AH551)</f>
        <v>0</v>
      </c>
      <c r="AI554" s="23"/>
      <c r="AJ554" s="13"/>
      <c r="AK554" s="13"/>
      <c r="AL554" s="13"/>
      <c r="AM554" s="13"/>
      <c r="AN554" s="13"/>
      <c r="AO554" s="13"/>
      <c r="AP554" s="13"/>
      <c r="AQ554" s="13"/>
      <c r="AR554" s="13"/>
      <c r="AS554" s="70"/>
      <c r="AY554" s="73"/>
    </row>
    <row r="555" spans="2:51" x14ac:dyDescent="0.2">
      <c r="B555" s="36"/>
      <c r="C555" s="36"/>
      <c r="D555" s="100"/>
      <c r="E555" s="49"/>
      <c r="F555" s="22"/>
      <c r="G555" s="81"/>
      <c r="H555" s="82"/>
      <c r="I555" s="88"/>
      <c r="J555" s="88"/>
      <c r="K555" s="13"/>
      <c r="L555" s="24"/>
      <c r="M555" s="13"/>
      <c r="N555" s="36"/>
      <c r="O555" s="100"/>
      <c r="P555" s="49"/>
      <c r="Q555" s="22"/>
      <c r="R555" s="81"/>
      <c r="S555" s="82"/>
      <c r="T555" s="88"/>
      <c r="U555" s="88"/>
      <c r="V555" s="13"/>
      <c r="W555" s="24"/>
      <c r="X555" s="23"/>
      <c r="Y555" s="36"/>
      <c r="Z555" s="100"/>
      <c r="AA555" s="49"/>
      <c r="AB555" s="22"/>
      <c r="AC555" s="81"/>
      <c r="AD555" s="82"/>
      <c r="AE555" s="88"/>
      <c r="AF555" s="88"/>
      <c r="AG555" s="13"/>
      <c r="AH555" s="24"/>
      <c r="AI555" s="23"/>
      <c r="AJ555" s="13"/>
      <c r="AK555" s="13"/>
      <c r="AL555" s="13"/>
      <c r="AM555" s="13"/>
      <c r="AN555" s="13"/>
      <c r="AO555" s="13"/>
      <c r="AP555" s="13"/>
      <c r="AQ555" s="13"/>
      <c r="AR555" s="13"/>
      <c r="AS555" s="70"/>
      <c r="AY555" s="73"/>
    </row>
    <row r="556" spans="2:51" x14ac:dyDescent="0.2">
      <c r="B556" s="36"/>
      <c r="C556" s="36"/>
      <c r="D556" s="100"/>
      <c r="E556" s="89" t="s">
        <v>108</v>
      </c>
      <c r="F556" s="22"/>
      <c r="G556" s="90"/>
      <c r="H556" s="91">
        <f>IF(G556="Yes",-0.1,0)</f>
        <v>0</v>
      </c>
      <c r="I556" s="23"/>
      <c r="J556" s="23"/>
      <c r="K556" s="13"/>
      <c r="L556" s="24"/>
      <c r="M556" s="13"/>
      <c r="N556" s="36"/>
      <c r="O556" s="100"/>
      <c r="P556" s="89" t="s">
        <v>108</v>
      </c>
      <c r="Q556" s="22"/>
      <c r="R556" s="90"/>
      <c r="S556" s="91">
        <f>IF(R556="Yes",-0.1,0)</f>
        <v>0</v>
      </c>
      <c r="T556" s="23"/>
      <c r="U556" s="23"/>
      <c r="V556" s="13"/>
      <c r="W556" s="24"/>
      <c r="X556" s="23"/>
      <c r="Y556" s="36"/>
      <c r="Z556" s="100"/>
      <c r="AA556" s="89" t="s">
        <v>108</v>
      </c>
      <c r="AB556" s="22"/>
      <c r="AC556" s="90"/>
      <c r="AD556" s="91">
        <f>IF(AC556="Yes",-0.1,0)</f>
        <v>0</v>
      </c>
      <c r="AE556" s="23"/>
      <c r="AF556" s="23"/>
      <c r="AG556" s="13"/>
      <c r="AH556" s="24"/>
      <c r="AI556" s="23"/>
      <c r="AJ556" s="13"/>
      <c r="AK556" s="13"/>
      <c r="AL556" s="13"/>
      <c r="AM556" s="13"/>
      <c r="AN556" s="13"/>
      <c r="AO556" s="13"/>
      <c r="AP556" s="13"/>
      <c r="AQ556" s="13"/>
      <c r="AR556" s="13"/>
      <c r="AS556" s="70"/>
      <c r="AY556" s="73"/>
    </row>
    <row r="557" spans="2:51" x14ac:dyDescent="0.2">
      <c r="B557" s="36"/>
      <c r="C557" s="36"/>
      <c r="D557" s="100"/>
      <c r="E557" s="89" t="s">
        <v>109</v>
      </c>
      <c r="F557" s="92"/>
      <c r="G557" s="90"/>
      <c r="H557" s="91">
        <f>IF(G557="Yes",-0.03,0)</f>
        <v>0</v>
      </c>
      <c r="I557" s="23"/>
      <c r="J557" s="23"/>
      <c r="K557" s="13"/>
      <c r="L557" s="24"/>
      <c r="M557" s="13"/>
      <c r="N557" s="36"/>
      <c r="O557" s="100"/>
      <c r="P557" s="89" t="s">
        <v>109</v>
      </c>
      <c r="Q557" s="92"/>
      <c r="R557" s="90"/>
      <c r="S557" s="91">
        <f>IF(R557="Yes",-0.03,0)</f>
        <v>0</v>
      </c>
      <c r="T557" s="23"/>
      <c r="U557" s="23"/>
      <c r="V557" s="13"/>
      <c r="W557" s="24"/>
      <c r="X557" s="23"/>
      <c r="Y557" s="36"/>
      <c r="Z557" s="100"/>
      <c r="AA557" s="89" t="s">
        <v>109</v>
      </c>
      <c r="AB557" s="92"/>
      <c r="AC557" s="90"/>
      <c r="AD557" s="91">
        <f>IF(AC557="Yes",-0.03,0)</f>
        <v>0</v>
      </c>
      <c r="AE557" s="23"/>
      <c r="AF557" s="23"/>
      <c r="AG557" s="13"/>
      <c r="AH557" s="24"/>
      <c r="AI557" s="23"/>
      <c r="AJ557" s="13"/>
      <c r="AK557" s="13"/>
      <c r="AL557" s="13"/>
      <c r="AM557" s="13"/>
      <c r="AN557" s="13"/>
      <c r="AO557" s="13"/>
      <c r="AP557" s="13"/>
      <c r="AQ557" s="13"/>
      <c r="AR557" s="13"/>
      <c r="AS557" s="70"/>
      <c r="AY557" s="73"/>
    </row>
    <row r="558" spans="2:51" ht="13.5" thickBot="1" x14ac:dyDescent="0.25">
      <c r="B558" s="36"/>
      <c r="C558" s="36"/>
      <c r="D558" s="13"/>
      <c r="E558" s="89" t="s">
        <v>110</v>
      </c>
      <c r="F558" s="22"/>
      <c r="G558" s="90"/>
      <c r="H558" s="93">
        <f>IF(G558="Yes",-0.1,0)</f>
        <v>0</v>
      </c>
      <c r="I558" s="100"/>
      <c r="J558" s="100"/>
      <c r="K558" s="13"/>
      <c r="L558" s="24"/>
      <c r="M558" s="13"/>
      <c r="N558" s="36"/>
      <c r="O558" s="13"/>
      <c r="P558" s="89" t="s">
        <v>110</v>
      </c>
      <c r="Q558" s="22"/>
      <c r="R558" s="90"/>
      <c r="S558" s="93">
        <f>IF(R558="Yes",-0.1,0)</f>
        <v>0</v>
      </c>
      <c r="T558" s="100"/>
      <c r="U558" s="100"/>
      <c r="V558" s="13"/>
      <c r="W558" s="24"/>
      <c r="X558" s="23"/>
      <c r="Y558" s="36"/>
      <c r="Z558" s="13"/>
      <c r="AA558" s="89" t="s">
        <v>110</v>
      </c>
      <c r="AB558" s="22"/>
      <c r="AC558" s="90"/>
      <c r="AD558" s="93">
        <f>IF(AC558="Yes",-0.1,0)</f>
        <v>0</v>
      </c>
      <c r="AE558" s="100"/>
      <c r="AF558" s="100"/>
      <c r="AG558" s="13"/>
      <c r="AH558" s="24"/>
      <c r="AI558" s="23"/>
      <c r="AJ558" s="13"/>
      <c r="AK558" s="13"/>
      <c r="AL558" s="13"/>
      <c r="AM558" s="13"/>
      <c r="AN558" s="13"/>
      <c r="AO558" s="13"/>
      <c r="AP558" s="13"/>
      <c r="AQ558" s="13"/>
      <c r="AR558" s="13"/>
      <c r="AS558" s="70"/>
      <c r="AY558" s="73"/>
    </row>
    <row r="559" spans="2:51" ht="13.5" thickBot="1" x14ac:dyDescent="0.25">
      <c r="B559" s="36"/>
      <c r="C559" s="36"/>
      <c r="D559" s="13"/>
      <c r="E559" s="49"/>
      <c r="F559" s="22"/>
      <c r="G559" s="81"/>
      <c r="H559" s="94">
        <f>SUM(H556:H558)</f>
        <v>0</v>
      </c>
      <c r="I559" s="95"/>
      <c r="J559" s="96" t="s">
        <v>111</v>
      </c>
      <c r="K559" s="97"/>
      <c r="L559" s="87">
        <f>SUM(L554*H559)</f>
        <v>0</v>
      </c>
      <c r="M559" s="13"/>
      <c r="N559" s="36"/>
      <c r="O559" s="13"/>
      <c r="P559" s="49"/>
      <c r="Q559" s="22"/>
      <c r="R559" s="81"/>
      <c r="S559" s="94">
        <f>SUM(S556:S558)</f>
        <v>0</v>
      </c>
      <c r="T559" s="95"/>
      <c r="U559" s="96" t="s">
        <v>111</v>
      </c>
      <c r="V559" s="97"/>
      <c r="W559" s="87">
        <f>SUM(W554*S559)</f>
        <v>0</v>
      </c>
      <c r="X559" s="23"/>
      <c r="Y559" s="36"/>
      <c r="Z559" s="13"/>
      <c r="AA559" s="49"/>
      <c r="AB559" s="22"/>
      <c r="AC559" s="81"/>
      <c r="AD559" s="94">
        <f>SUM(AD556:AD558)</f>
        <v>0</v>
      </c>
      <c r="AE559" s="95"/>
      <c r="AF559" s="96" t="s">
        <v>111</v>
      </c>
      <c r="AG559" s="97"/>
      <c r="AH559" s="87">
        <f>SUM(AH554*AD559)</f>
        <v>0</v>
      </c>
      <c r="AI559" s="23"/>
      <c r="AJ559" s="13"/>
      <c r="AK559" s="13"/>
      <c r="AL559" s="13"/>
      <c r="AM559" s="13"/>
      <c r="AN559" s="13"/>
      <c r="AO559" s="13"/>
      <c r="AP559" s="13"/>
      <c r="AQ559" s="13"/>
      <c r="AR559" s="13"/>
      <c r="AS559" s="70"/>
      <c r="AY559" s="73"/>
    </row>
    <row r="560" spans="2:51" ht="13.5" thickBot="1" x14ac:dyDescent="0.25">
      <c r="B560" s="36"/>
      <c r="C560" s="36"/>
      <c r="D560" s="13"/>
      <c r="E560" s="13"/>
      <c r="F560" s="13"/>
      <c r="G560" s="13"/>
      <c r="H560" s="23"/>
      <c r="I560" s="13"/>
      <c r="J560" s="23"/>
      <c r="K560" s="13"/>
      <c r="L560" s="24"/>
      <c r="M560" s="13"/>
      <c r="N560" s="36"/>
      <c r="O560" s="13"/>
      <c r="P560" s="13"/>
      <c r="Q560" s="13"/>
      <c r="R560" s="13"/>
      <c r="S560" s="23"/>
      <c r="T560" s="13"/>
      <c r="U560" s="23"/>
      <c r="V560" s="13"/>
      <c r="W560" s="24"/>
      <c r="X560" s="23"/>
      <c r="Y560" s="36"/>
      <c r="Z560" s="13"/>
      <c r="AA560" s="13"/>
      <c r="AB560" s="13"/>
      <c r="AC560" s="13"/>
      <c r="AD560" s="23"/>
      <c r="AE560" s="13"/>
      <c r="AF560" s="23"/>
      <c r="AG560" s="13"/>
      <c r="AH560" s="24"/>
      <c r="AI560" s="23"/>
      <c r="AJ560" s="13"/>
      <c r="AK560" s="13"/>
      <c r="AL560" s="13"/>
      <c r="AM560" s="13"/>
      <c r="AN560" s="13"/>
      <c r="AO560" s="13"/>
      <c r="AP560" s="13"/>
      <c r="AQ560" s="13"/>
      <c r="AR560" s="13"/>
      <c r="AS560" s="70"/>
      <c r="AY560" s="73"/>
    </row>
    <row r="561" spans="2:53" ht="13.5" thickBot="1" x14ac:dyDescent="0.25">
      <c r="B561" s="36"/>
      <c r="C561" s="38"/>
      <c r="D561" s="39"/>
      <c r="E561" s="39"/>
      <c r="F561" s="39"/>
      <c r="G561" s="39"/>
      <c r="H561" s="98"/>
      <c r="I561" s="99"/>
      <c r="J561" s="85" t="s">
        <v>112</v>
      </c>
      <c r="K561" s="86"/>
      <c r="L561" s="87">
        <f>SUM(L554+L559)</f>
        <v>0</v>
      </c>
      <c r="M561" s="13"/>
      <c r="N561" s="38"/>
      <c r="O561" s="39"/>
      <c r="P561" s="39"/>
      <c r="Q561" s="39"/>
      <c r="R561" s="39"/>
      <c r="S561" s="98"/>
      <c r="T561" s="99"/>
      <c r="U561" s="85" t="s">
        <v>112</v>
      </c>
      <c r="V561" s="86"/>
      <c r="W561" s="87">
        <f>SUM(W554+W559)</f>
        <v>0</v>
      </c>
      <c r="X561" s="23"/>
      <c r="Y561" s="38"/>
      <c r="Z561" s="39"/>
      <c r="AA561" s="39"/>
      <c r="AB561" s="39"/>
      <c r="AC561" s="39"/>
      <c r="AD561" s="98"/>
      <c r="AE561" s="99"/>
      <c r="AF561" s="85" t="s">
        <v>112</v>
      </c>
      <c r="AG561" s="86"/>
      <c r="AH561" s="87">
        <f>SUM(AH554+AH559)</f>
        <v>0</v>
      </c>
      <c r="AI561" s="23"/>
      <c r="AJ561" s="13"/>
      <c r="AK561" s="13"/>
      <c r="AL561" s="13"/>
      <c r="AM561" s="13"/>
      <c r="AN561" s="13"/>
      <c r="AO561" s="13"/>
      <c r="AP561" s="13"/>
      <c r="AQ561" s="13"/>
      <c r="AR561" s="13"/>
      <c r="AS561" s="70"/>
      <c r="AY561" s="73"/>
    </row>
    <row r="562" spans="2:53" ht="13.5" thickBot="1" x14ac:dyDescent="0.25">
      <c r="B562" s="38"/>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72"/>
    </row>
    <row r="563" spans="2:53" ht="13.5" thickBot="1" x14ac:dyDescent="0.25"/>
    <row r="564" spans="2:53" ht="18" customHeight="1" thickBot="1" x14ac:dyDescent="0.3">
      <c r="B564" s="65"/>
      <c r="C564" s="66"/>
      <c r="D564" s="66"/>
      <c r="E564" s="66"/>
      <c r="F564" s="67"/>
      <c r="G564" s="67"/>
      <c r="H564" s="67"/>
      <c r="I564" s="67"/>
      <c r="J564" s="67"/>
      <c r="K564" s="66"/>
      <c r="L564" s="66"/>
      <c r="M564" s="66"/>
      <c r="N564" s="66"/>
      <c r="O564" s="80"/>
      <c r="P564" s="80"/>
      <c r="Q564" s="68"/>
      <c r="R564" s="68"/>
      <c r="S564" s="68"/>
      <c r="T564" s="68"/>
      <c r="U564" s="68"/>
      <c r="V564" s="66"/>
      <c r="W564" s="66"/>
      <c r="X564" s="66"/>
      <c r="Y564" s="66"/>
      <c r="Z564" s="80"/>
      <c r="AA564" s="80"/>
      <c r="AB564" s="68"/>
      <c r="AC564" s="68"/>
      <c r="AD564" s="68"/>
      <c r="AE564" s="68"/>
      <c r="AF564" s="68"/>
      <c r="AG564" s="66"/>
      <c r="AH564" s="66"/>
      <c r="AI564" s="66"/>
      <c r="AJ564" s="66"/>
      <c r="AK564" s="66"/>
      <c r="AL564" s="66"/>
      <c r="AM564" s="66"/>
      <c r="AN564" s="66"/>
      <c r="AO564" s="66"/>
      <c r="AP564" s="66"/>
      <c r="AQ564" s="66"/>
      <c r="AR564" s="66"/>
      <c r="AS564" s="69"/>
      <c r="AY564" s="73"/>
    </row>
    <row r="565" spans="2:53" ht="18" customHeight="1" thickBot="1" x14ac:dyDescent="0.3">
      <c r="B565" s="36"/>
      <c r="C565" s="264" t="s">
        <v>77</v>
      </c>
      <c r="D565" s="265"/>
      <c r="E565" s="266" t="str">
        <f>'CompetitorList &amp; ResultsSummary'!D35</f>
        <v>Competitor 17</v>
      </c>
      <c r="F565" s="266"/>
      <c r="G565" s="266"/>
      <c r="H565" s="266"/>
      <c r="I565" s="266"/>
      <c r="J565" s="266"/>
      <c r="K565" s="265" t="s">
        <v>78</v>
      </c>
      <c r="L565" s="265"/>
      <c r="M565" s="266" t="str">
        <f>'CompetitorList &amp; ResultsSummary'!F35</f>
        <v>Model 17</v>
      </c>
      <c r="N565" s="266"/>
      <c r="O565" s="266"/>
      <c r="P565" s="266"/>
      <c r="Q565" s="266"/>
      <c r="R565" s="266"/>
      <c r="S565" s="266"/>
      <c r="T565" s="113"/>
      <c r="U565" s="113"/>
      <c r="V565" s="97"/>
      <c r="W565" s="97"/>
      <c r="X565" s="97"/>
      <c r="Y565" s="97"/>
      <c r="Z565" s="97"/>
      <c r="AA565" s="97"/>
      <c r="AB565" s="97"/>
      <c r="AC565" s="97"/>
      <c r="AD565" s="97"/>
      <c r="AE565" s="113"/>
      <c r="AF565" s="113"/>
      <c r="AG565" s="97"/>
      <c r="AH565" s="97"/>
      <c r="AI565" s="97"/>
      <c r="AJ565" s="97"/>
      <c r="AK565" s="267"/>
      <c r="AL565" s="267"/>
      <c r="AM565" s="267"/>
      <c r="AN565" s="267"/>
      <c r="AO565" s="267"/>
      <c r="AP565" s="267"/>
      <c r="AQ565" s="267"/>
      <c r="AR565" s="268"/>
      <c r="AS565" s="70"/>
      <c r="AY565" s="73"/>
    </row>
    <row r="566" spans="2:53" ht="18" customHeight="1" thickBot="1" x14ac:dyDescent="0.25">
      <c r="B566" s="36"/>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70"/>
      <c r="AY566" s="73"/>
    </row>
    <row r="567" spans="2:53" ht="16.5" thickBot="1" x14ac:dyDescent="0.3">
      <c r="B567" s="36"/>
      <c r="C567" s="252" t="str">
        <f>E565</f>
        <v>Competitor 17</v>
      </c>
      <c r="D567" s="253"/>
      <c r="E567" s="253"/>
      <c r="F567" s="253"/>
      <c r="G567" s="253" t="s">
        <v>16</v>
      </c>
      <c r="H567" s="253"/>
      <c r="I567" s="253"/>
      <c r="J567" s="253"/>
      <c r="K567" s="253"/>
      <c r="L567" s="254"/>
      <c r="M567" s="71"/>
      <c r="N567" s="252" t="str">
        <f>E565</f>
        <v>Competitor 17</v>
      </c>
      <c r="O567" s="253"/>
      <c r="P567" s="253"/>
      <c r="Q567" s="253"/>
      <c r="R567" s="253" t="s">
        <v>20</v>
      </c>
      <c r="S567" s="253"/>
      <c r="T567" s="253"/>
      <c r="U567" s="253"/>
      <c r="V567" s="253"/>
      <c r="W567" s="254"/>
      <c r="X567" s="71"/>
      <c r="Y567" s="252" t="str">
        <f>C567</f>
        <v>Competitor 17</v>
      </c>
      <c r="Z567" s="253"/>
      <c r="AA567" s="253"/>
      <c r="AB567" s="253"/>
      <c r="AC567" s="253" t="s">
        <v>21</v>
      </c>
      <c r="AD567" s="253"/>
      <c r="AE567" s="253"/>
      <c r="AF567" s="253"/>
      <c r="AG567" s="253"/>
      <c r="AH567" s="254"/>
      <c r="AI567" s="71"/>
      <c r="AJ567" s="71"/>
      <c r="AK567" s="256" t="str">
        <f>E565</f>
        <v>Competitor 17</v>
      </c>
      <c r="AL567" s="257"/>
      <c r="AM567" s="257"/>
      <c r="AN567" s="80"/>
      <c r="AO567" s="80"/>
      <c r="AP567" s="258" t="s">
        <v>79</v>
      </c>
      <c r="AQ567" s="259"/>
      <c r="AR567" s="260"/>
      <c r="AS567" s="70"/>
      <c r="AY567" s="73"/>
    </row>
    <row r="568" spans="2:53" x14ac:dyDescent="0.2">
      <c r="B568" s="36"/>
      <c r="C568" s="255"/>
      <c r="D568" s="251"/>
      <c r="E568" s="251"/>
      <c r="F568" s="251"/>
      <c r="G568" s="251" t="s">
        <v>80</v>
      </c>
      <c r="H568" s="251"/>
      <c r="I568" s="251" t="s">
        <v>81</v>
      </c>
      <c r="J568" s="251"/>
      <c r="K568" s="104"/>
      <c r="L568" s="8" t="s">
        <v>11</v>
      </c>
      <c r="M568" s="49"/>
      <c r="N568" s="255"/>
      <c r="O568" s="251"/>
      <c r="P568" s="251"/>
      <c r="Q568" s="251"/>
      <c r="R568" s="251" t="s">
        <v>80</v>
      </c>
      <c r="S568" s="251"/>
      <c r="T568" s="251" t="s">
        <v>81</v>
      </c>
      <c r="U568" s="251"/>
      <c r="V568" s="104"/>
      <c r="W568" s="8" t="s">
        <v>11</v>
      </c>
      <c r="X568" s="49"/>
      <c r="Y568" s="255"/>
      <c r="Z568" s="251"/>
      <c r="AA568" s="251"/>
      <c r="AB568" s="251"/>
      <c r="AC568" s="251" t="s">
        <v>80</v>
      </c>
      <c r="AD568" s="251"/>
      <c r="AE568" s="251" t="s">
        <v>81</v>
      </c>
      <c r="AF568" s="251"/>
      <c r="AG568" s="104"/>
      <c r="AH568" s="8" t="s">
        <v>11</v>
      </c>
      <c r="AI568" s="49"/>
      <c r="AJ568" s="49"/>
      <c r="AK568" s="261"/>
      <c r="AL568" s="262"/>
      <c r="AM568" s="262"/>
      <c r="AN568" s="262"/>
      <c r="AO568" s="262"/>
      <c r="AP568" s="262"/>
      <c r="AQ568" s="262"/>
      <c r="AR568" s="263"/>
      <c r="AS568" s="70"/>
      <c r="AY568" s="73"/>
    </row>
    <row r="569" spans="2:53" x14ac:dyDescent="0.2">
      <c r="B569" s="36"/>
      <c r="C569" s="36"/>
      <c r="D569" s="247" t="s">
        <v>82</v>
      </c>
      <c r="E569" s="248"/>
      <c r="F569" s="9" t="s">
        <v>83</v>
      </c>
      <c r="G569" s="104" t="s">
        <v>84</v>
      </c>
      <c r="H569" s="104" t="s">
        <v>26</v>
      </c>
      <c r="I569" s="104" t="s">
        <v>84</v>
      </c>
      <c r="J569" s="104" t="s">
        <v>26</v>
      </c>
      <c r="K569" s="10"/>
      <c r="L569" s="8" t="s">
        <v>26</v>
      </c>
      <c r="M569" s="49"/>
      <c r="N569" s="36"/>
      <c r="O569" s="247" t="s">
        <v>82</v>
      </c>
      <c r="P569" s="248"/>
      <c r="Q569" s="9" t="s">
        <v>83</v>
      </c>
      <c r="R569" s="104" t="s">
        <v>84</v>
      </c>
      <c r="S569" s="104" t="s">
        <v>26</v>
      </c>
      <c r="T569" s="104" t="s">
        <v>84</v>
      </c>
      <c r="U569" s="104" t="s">
        <v>26</v>
      </c>
      <c r="V569" s="10"/>
      <c r="W569" s="8" t="s">
        <v>26</v>
      </c>
      <c r="X569" s="49"/>
      <c r="Y569" s="36"/>
      <c r="Z569" s="247" t="s">
        <v>82</v>
      </c>
      <c r="AA569" s="248"/>
      <c r="AB569" s="9" t="s">
        <v>83</v>
      </c>
      <c r="AC569" s="104" t="s">
        <v>84</v>
      </c>
      <c r="AD569" s="104" t="s">
        <v>26</v>
      </c>
      <c r="AE569" s="104" t="s">
        <v>84</v>
      </c>
      <c r="AF569" s="104" t="s">
        <v>26</v>
      </c>
      <c r="AG569" s="10"/>
      <c r="AH569" s="8" t="s">
        <v>26</v>
      </c>
      <c r="AI569" s="49"/>
      <c r="AJ569" s="49"/>
      <c r="AK569" s="11"/>
      <c r="AL569" s="12" t="s">
        <v>16</v>
      </c>
      <c r="AM569" s="12" t="s">
        <v>20</v>
      </c>
      <c r="AN569" s="12" t="s">
        <v>21</v>
      </c>
      <c r="AO569" s="49"/>
      <c r="AP569" s="13"/>
      <c r="AQ569" s="179" t="s">
        <v>85</v>
      </c>
      <c r="AR569" s="180">
        <f>AL570+AM570+AN570-AN572</f>
        <v>0</v>
      </c>
      <c r="AS569" s="70"/>
      <c r="AU569" s="102"/>
      <c r="AV569" s="102"/>
      <c r="AW569" s="102"/>
      <c r="AX569" s="102"/>
      <c r="AY569" s="102"/>
      <c r="AZ569" s="102"/>
      <c r="BA569" s="102"/>
    </row>
    <row r="570" spans="2:53" x14ac:dyDescent="0.2">
      <c r="B570" s="36"/>
      <c r="C570" s="16">
        <v>1</v>
      </c>
      <c r="D570" s="17" t="s">
        <v>86</v>
      </c>
      <c r="E570" s="106"/>
      <c r="F570" s="18">
        <v>11</v>
      </c>
      <c r="G570" s="76"/>
      <c r="H570" s="19">
        <f>SUM(G570*F570)</f>
        <v>0</v>
      </c>
      <c r="I570" s="76"/>
      <c r="J570" s="19">
        <f>SUM(I570*F570)</f>
        <v>0</v>
      </c>
      <c r="K570" s="20"/>
      <c r="L570" s="21">
        <f>SUM(H570+J570)</f>
        <v>0</v>
      </c>
      <c r="M570" s="13"/>
      <c r="N570" s="16">
        <v>1</v>
      </c>
      <c r="O570" s="17" t="s">
        <v>86</v>
      </c>
      <c r="P570" s="106"/>
      <c r="Q570" s="18">
        <v>11</v>
      </c>
      <c r="R570" s="76"/>
      <c r="S570" s="19">
        <f>SUM(R570*Q570)</f>
        <v>0</v>
      </c>
      <c r="T570" s="76"/>
      <c r="U570" s="19">
        <f>SUM(T570*Q570)</f>
        <v>0</v>
      </c>
      <c r="V570" s="20"/>
      <c r="W570" s="21">
        <f>SUM(S570+U570)</f>
        <v>0</v>
      </c>
      <c r="X570" s="176"/>
      <c r="Y570" s="16">
        <v>1</v>
      </c>
      <c r="Z570" s="17" t="s">
        <v>86</v>
      </c>
      <c r="AA570" s="106"/>
      <c r="AB570" s="18">
        <v>11</v>
      </c>
      <c r="AC570" s="76"/>
      <c r="AD570" s="19">
        <f>SUM(AC570*AB570)</f>
        <v>0</v>
      </c>
      <c r="AE570" s="76"/>
      <c r="AF570" s="19">
        <f>SUM(AE570*AB570)</f>
        <v>0</v>
      </c>
      <c r="AG570" s="20"/>
      <c r="AH570" s="21">
        <f>SUM(AD570+AF570)</f>
        <v>0</v>
      </c>
      <c r="AI570" s="176"/>
      <c r="AJ570" s="13"/>
      <c r="AK570" s="25"/>
      <c r="AL570" s="179">
        <f>SUM(L596)</f>
        <v>0</v>
      </c>
      <c r="AM570" s="179">
        <f>SUM(W596)</f>
        <v>0</v>
      </c>
      <c r="AN570" s="179">
        <f>SUM(AH596)</f>
        <v>0</v>
      </c>
      <c r="AO570" s="23"/>
      <c r="AP570" s="13"/>
      <c r="AQ570" s="100"/>
      <c r="AR570" s="15"/>
      <c r="AS570" s="70"/>
      <c r="AY570" s="73"/>
    </row>
    <row r="571" spans="2:53" x14ac:dyDescent="0.2">
      <c r="B571" s="36"/>
      <c r="C571" s="27">
        <v>2</v>
      </c>
      <c r="D571" s="77" t="s">
        <v>87</v>
      </c>
      <c r="E571" s="28"/>
      <c r="F571" s="29">
        <v>7</v>
      </c>
      <c r="G571" s="76"/>
      <c r="H571" s="26">
        <f>SUM(G571*F571)</f>
        <v>0</v>
      </c>
      <c r="I571" s="76"/>
      <c r="J571" s="30">
        <f>SUM(I571*F571)</f>
        <v>0</v>
      </c>
      <c r="K571" s="31"/>
      <c r="L571" s="32">
        <f>SUM(H571+J571)</f>
        <v>0</v>
      </c>
      <c r="M571" s="13"/>
      <c r="N571" s="27">
        <v>2</v>
      </c>
      <c r="O571" s="77" t="s">
        <v>87</v>
      </c>
      <c r="P571" s="28"/>
      <c r="Q571" s="29">
        <v>7</v>
      </c>
      <c r="R571" s="76"/>
      <c r="S571" s="26">
        <f>SUM(R571*Q571)</f>
        <v>0</v>
      </c>
      <c r="T571" s="76"/>
      <c r="U571" s="30">
        <f>SUM(T571*Q571)</f>
        <v>0</v>
      </c>
      <c r="V571" s="31"/>
      <c r="W571" s="32">
        <f>SUM(S571+U571)</f>
        <v>0</v>
      </c>
      <c r="X571" s="23"/>
      <c r="Y571" s="27">
        <v>2</v>
      </c>
      <c r="Z571" s="77" t="s">
        <v>87</v>
      </c>
      <c r="AA571" s="28"/>
      <c r="AB571" s="29">
        <v>7</v>
      </c>
      <c r="AC571" s="76"/>
      <c r="AD571" s="26">
        <f>SUM(AC571*AB571)</f>
        <v>0</v>
      </c>
      <c r="AE571" s="76"/>
      <c r="AF571" s="30">
        <f>SUM(AE571*AB571)</f>
        <v>0</v>
      </c>
      <c r="AG571" s="31"/>
      <c r="AH571" s="32">
        <f>SUM(AD571+AF571)</f>
        <v>0</v>
      </c>
      <c r="AI571" s="23"/>
      <c r="AJ571" s="13"/>
      <c r="AK571" s="36"/>
      <c r="AL571" s="23"/>
      <c r="AM571" s="23"/>
      <c r="AN571" s="23"/>
      <c r="AO571" s="23"/>
      <c r="AP571" s="13"/>
      <c r="AQ571" s="14"/>
      <c r="AR571" s="15"/>
      <c r="AS571" s="70"/>
      <c r="AY571" s="73"/>
    </row>
    <row r="572" spans="2:53" x14ac:dyDescent="0.2">
      <c r="B572" s="36"/>
      <c r="C572" s="25">
        <v>3</v>
      </c>
      <c r="D572" s="17" t="s">
        <v>88</v>
      </c>
      <c r="E572" s="28"/>
      <c r="F572" s="29">
        <v>7</v>
      </c>
      <c r="G572" s="76"/>
      <c r="H572" s="26">
        <f>SUM(G572*F572)</f>
        <v>0</v>
      </c>
      <c r="I572" s="76"/>
      <c r="J572" s="26">
        <f>SUM(I572*F572)</f>
        <v>0</v>
      </c>
      <c r="K572" s="34"/>
      <c r="L572" s="35">
        <f>SUM(H572+J572)</f>
        <v>0</v>
      </c>
      <c r="M572" s="13"/>
      <c r="N572" s="25">
        <v>3</v>
      </c>
      <c r="O572" s="17" t="s">
        <v>88</v>
      </c>
      <c r="P572" s="28"/>
      <c r="Q572" s="29">
        <v>7</v>
      </c>
      <c r="R572" s="76"/>
      <c r="S572" s="26">
        <f>SUM(R572*Q572)</f>
        <v>0</v>
      </c>
      <c r="T572" s="76"/>
      <c r="U572" s="26">
        <f>SUM(T572*Q572)</f>
        <v>0</v>
      </c>
      <c r="V572" s="34"/>
      <c r="W572" s="35">
        <f>SUM(S572+U572)</f>
        <v>0</v>
      </c>
      <c r="X572" s="23"/>
      <c r="Y572" s="25">
        <v>3</v>
      </c>
      <c r="Z572" s="17" t="s">
        <v>88</v>
      </c>
      <c r="AA572" s="28"/>
      <c r="AB572" s="29">
        <v>7</v>
      </c>
      <c r="AC572" s="76"/>
      <c r="AD572" s="26">
        <f>SUM(AC572*AB572)</f>
        <v>0</v>
      </c>
      <c r="AE572" s="76"/>
      <c r="AF572" s="26">
        <f>SUM(AE572*AB572)</f>
        <v>0</v>
      </c>
      <c r="AG572" s="34"/>
      <c r="AH572" s="35">
        <f>SUM(AD572+AF572)</f>
        <v>0</v>
      </c>
      <c r="AI572" s="23"/>
      <c r="AJ572" s="13"/>
      <c r="AK572" s="16" t="s">
        <v>89</v>
      </c>
      <c r="AL572" s="178">
        <f>MAX(AL570:AN570)</f>
        <v>0</v>
      </c>
      <c r="AM572" s="34" t="s">
        <v>90</v>
      </c>
      <c r="AN572" s="179">
        <f>MIN(AL570:AN570)</f>
        <v>0</v>
      </c>
      <c r="AO572" s="23"/>
      <c r="AP572" s="13"/>
      <c r="AQ572" s="14"/>
      <c r="AR572" s="15"/>
      <c r="AS572" s="70"/>
      <c r="AY572" s="73"/>
    </row>
    <row r="573" spans="2:53" x14ac:dyDescent="0.2">
      <c r="B573" s="36"/>
      <c r="C573" s="27">
        <v>4</v>
      </c>
      <c r="D573" s="77" t="s">
        <v>91</v>
      </c>
      <c r="E573" s="28"/>
      <c r="F573" s="29">
        <v>7</v>
      </c>
      <c r="G573" s="76"/>
      <c r="H573" s="26">
        <f t="shared" ref="H573:H578" si="144">SUM(G573*F573)</f>
        <v>0</v>
      </c>
      <c r="I573" s="76"/>
      <c r="J573" s="26">
        <f t="shared" ref="J573:J578" si="145">SUM(I573*F573)</f>
        <v>0</v>
      </c>
      <c r="K573" s="37"/>
      <c r="L573" s="35">
        <f t="shared" ref="L573:L578" si="146">SUM(H573+J573)</f>
        <v>0</v>
      </c>
      <c r="M573" s="13"/>
      <c r="N573" s="27">
        <v>4</v>
      </c>
      <c r="O573" s="77" t="s">
        <v>91</v>
      </c>
      <c r="P573" s="28"/>
      <c r="Q573" s="29">
        <v>7</v>
      </c>
      <c r="R573" s="76"/>
      <c r="S573" s="26">
        <f t="shared" ref="S573:S578" si="147">SUM(R573*Q573)</f>
        <v>0</v>
      </c>
      <c r="T573" s="76"/>
      <c r="U573" s="26">
        <f t="shared" ref="U573:U578" si="148">SUM(T573*Q573)</f>
        <v>0</v>
      </c>
      <c r="V573" s="37"/>
      <c r="W573" s="35">
        <f t="shared" ref="W573:W578" si="149">SUM(S573+U573)</f>
        <v>0</v>
      </c>
      <c r="X573" s="23"/>
      <c r="Y573" s="27">
        <v>4</v>
      </c>
      <c r="Z573" s="77" t="s">
        <v>91</v>
      </c>
      <c r="AA573" s="28"/>
      <c r="AB573" s="29">
        <v>7</v>
      </c>
      <c r="AC573" s="76"/>
      <c r="AD573" s="26">
        <f t="shared" ref="AD573:AD578" si="150">SUM(AC573*AB573)</f>
        <v>0</v>
      </c>
      <c r="AE573" s="76"/>
      <c r="AF573" s="26">
        <f t="shared" ref="AF573:AF578" si="151">SUM(AE573*AB573)</f>
        <v>0</v>
      </c>
      <c r="AG573" s="37"/>
      <c r="AH573" s="35">
        <f t="shared" ref="AH573:AH578" si="152">SUM(AD573+AF573)</f>
        <v>0</v>
      </c>
      <c r="AI573" s="23"/>
      <c r="AJ573" s="13"/>
      <c r="AK573" s="177"/>
      <c r="AL573" s="100"/>
      <c r="AM573" s="13"/>
      <c r="AN573" s="13"/>
      <c r="AO573" s="13"/>
      <c r="AP573" s="13"/>
      <c r="AQ573" s="14"/>
      <c r="AR573" s="15"/>
      <c r="AS573" s="70"/>
      <c r="AY573" s="73"/>
    </row>
    <row r="574" spans="2:53" x14ac:dyDescent="0.2">
      <c r="B574" s="36"/>
      <c r="C574" s="27">
        <v>5</v>
      </c>
      <c r="D574" s="77" t="s">
        <v>93</v>
      </c>
      <c r="E574" s="28"/>
      <c r="F574" s="29">
        <v>7</v>
      </c>
      <c r="G574" s="76"/>
      <c r="H574" s="26">
        <f t="shared" si="144"/>
        <v>0</v>
      </c>
      <c r="I574" s="76"/>
      <c r="J574" s="26">
        <f t="shared" si="145"/>
        <v>0</v>
      </c>
      <c r="K574" s="37"/>
      <c r="L574" s="35">
        <f t="shared" si="146"/>
        <v>0</v>
      </c>
      <c r="M574" s="13"/>
      <c r="N574" s="27">
        <v>5</v>
      </c>
      <c r="O574" s="77" t="s">
        <v>93</v>
      </c>
      <c r="P574" s="28"/>
      <c r="Q574" s="29">
        <v>7</v>
      </c>
      <c r="R574" s="76"/>
      <c r="S574" s="26">
        <f t="shared" si="147"/>
        <v>0</v>
      </c>
      <c r="T574" s="76"/>
      <c r="U574" s="26">
        <f t="shared" si="148"/>
        <v>0</v>
      </c>
      <c r="V574" s="37"/>
      <c r="W574" s="35">
        <f t="shared" si="149"/>
        <v>0</v>
      </c>
      <c r="X574" s="23"/>
      <c r="Y574" s="27">
        <v>5</v>
      </c>
      <c r="Z574" s="77" t="s">
        <v>93</v>
      </c>
      <c r="AA574" s="28"/>
      <c r="AB574" s="29">
        <v>7</v>
      </c>
      <c r="AC574" s="76"/>
      <c r="AD574" s="26">
        <f t="shared" si="150"/>
        <v>0</v>
      </c>
      <c r="AE574" s="76"/>
      <c r="AF574" s="26">
        <f t="shared" si="151"/>
        <v>0</v>
      </c>
      <c r="AG574" s="37"/>
      <c r="AH574" s="35">
        <f t="shared" si="152"/>
        <v>0</v>
      </c>
      <c r="AI574" s="23"/>
      <c r="AJ574" s="13"/>
      <c r="AK574" s="177"/>
      <c r="AL574" s="100"/>
      <c r="AM574" s="13"/>
      <c r="AN574" s="13"/>
      <c r="AO574" s="13"/>
      <c r="AP574" s="13"/>
      <c r="AQ574" s="14"/>
      <c r="AR574" s="15"/>
      <c r="AS574" s="70"/>
      <c r="AY574" s="73"/>
    </row>
    <row r="575" spans="2:53" x14ac:dyDescent="0.2">
      <c r="B575" s="36"/>
      <c r="C575" s="27">
        <v>6</v>
      </c>
      <c r="D575" s="17" t="s">
        <v>94</v>
      </c>
      <c r="E575" s="28"/>
      <c r="F575" s="29">
        <v>7</v>
      </c>
      <c r="G575" s="76"/>
      <c r="H575" s="26">
        <f t="shared" si="144"/>
        <v>0</v>
      </c>
      <c r="I575" s="76"/>
      <c r="J575" s="26">
        <f t="shared" si="145"/>
        <v>0</v>
      </c>
      <c r="K575" s="37"/>
      <c r="L575" s="35">
        <f t="shared" si="146"/>
        <v>0</v>
      </c>
      <c r="M575" s="13"/>
      <c r="N575" s="27">
        <v>6</v>
      </c>
      <c r="O575" s="17" t="s">
        <v>94</v>
      </c>
      <c r="P575" s="28"/>
      <c r="Q575" s="29">
        <v>7</v>
      </c>
      <c r="R575" s="76"/>
      <c r="S575" s="26">
        <f t="shared" si="147"/>
        <v>0</v>
      </c>
      <c r="T575" s="76"/>
      <c r="U575" s="26">
        <f t="shared" si="148"/>
        <v>0</v>
      </c>
      <c r="V575" s="37"/>
      <c r="W575" s="35">
        <f t="shared" si="149"/>
        <v>0</v>
      </c>
      <c r="X575" s="23"/>
      <c r="Y575" s="27">
        <v>6</v>
      </c>
      <c r="Z575" s="17" t="s">
        <v>94</v>
      </c>
      <c r="AA575" s="28"/>
      <c r="AB575" s="29">
        <v>7</v>
      </c>
      <c r="AC575" s="76"/>
      <c r="AD575" s="26">
        <f t="shared" si="150"/>
        <v>0</v>
      </c>
      <c r="AE575" s="76"/>
      <c r="AF575" s="26">
        <f t="shared" si="151"/>
        <v>0</v>
      </c>
      <c r="AG575" s="37"/>
      <c r="AH575" s="35">
        <f t="shared" si="152"/>
        <v>0</v>
      </c>
      <c r="AI575" s="23"/>
      <c r="AJ575" s="13"/>
      <c r="AK575" s="36"/>
      <c r="AL575" s="13"/>
      <c r="AM575" s="13"/>
      <c r="AN575" s="13"/>
      <c r="AO575" s="13"/>
      <c r="AP575" s="13"/>
      <c r="AQ575" s="14"/>
      <c r="AR575" s="15"/>
      <c r="AS575" s="70"/>
      <c r="AY575" s="73"/>
    </row>
    <row r="576" spans="2:53" ht="13.5" thickBot="1" x14ac:dyDescent="0.25">
      <c r="B576" s="36"/>
      <c r="C576" s="27">
        <v>7</v>
      </c>
      <c r="D576" s="77" t="s">
        <v>95</v>
      </c>
      <c r="E576" s="28"/>
      <c r="F576" s="29">
        <v>7</v>
      </c>
      <c r="G576" s="76"/>
      <c r="H576" s="26">
        <f t="shared" si="144"/>
        <v>0</v>
      </c>
      <c r="I576" s="76"/>
      <c r="J576" s="26">
        <f t="shared" si="145"/>
        <v>0</v>
      </c>
      <c r="K576" s="37"/>
      <c r="L576" s="35">
        <f t="shared" si="146"/>
        <v>0</v>
      </c>
      <c r="M576" s="13"/>
      <c r="N576" s="27">
        <v>7</v>
      </c>
      <c r="O576" s="77" t="s">
        <v>95</v>
      </c>
      <c r="P576" s="28"/>
      <c r="Q576" s="29">
        <v>7</v>
      </c>
      <c r="R576" s="76"/>
      <c r="S576" s="26">
        <f t="shared" si="147"/>
        <v>0</v>
      </c>
      <c r="T576" s="76"/>
      <c r="U576" s="26">
        <f t="shared" si="148"/>
        <v>0</v>
      </c>
      <c r="V576" s="37"/>
      <c r="W576" s="35">
        <f t="shared" si="149"/>
        <v>0</v>
      </c>
      <c r="X576" s="23"/>
      <c r="Y576" s="27">
        <v>7</v>
      </c>
      <c r="Z576" s="77" t="s">
        <v>95</v>
      </c>
      <c r="AA576" s="28"/>
      <c r="AB576" s="29">
        <v>7</v>
      </c>
      <c r="AC576" s="76"/>
      <c r="AD576" s="26">
        <f t="shared" si="150"/>
        <v>0</v>
      </c>
      <c r="AE576" s="76"/>
      <c r="AF576" s="26">
        <f t="shared" si="151"/>
        <v>0</v>
      </c>
      <c r="AG576" s="37"/>
      <c r="AH576" s="35">
        <f t="shared" si="152"/>
        <v>0</v>
      </c>
      <c r="AI576" s="23"/>
      <c r="AJ576" s="13"/>
      <c r="AK576" s="38"/>
      <c r="AL576" s="39"/>
      <c r="AM576" s="39"/>
      <c r="AN576" s="39"/>
      <c r="AO576" s="39"/>
      <c r="AP576" s="39"/>
      <c r="AQ576" s="40"/>
      <c r="AR576" s="41"/>
      <c r="AS576" s="70"/>
      <c r="AY576" s="73"/>
    </row>
    <row r="577" spans="2:51" x14ac:dyDescent="0.2">
      <c r="B577" s="36"/>
      <c r="C577" s="27">
        <v>8</v>
      </c>
      <c r="D577" s="77" t="s">
        <v>96</v>
      </c>
      <c r="E577" s="28"/>
      <c r="F577" s="29">
        <v>7</v>
      </c>
      <c r="G577" s="76"/>
      <c r="H577" s="26">
        <f t="shared" si="144"/>
        <v>0</v>
      </c>
      <c r="I577" s="76"/>
      <c r="J577" s="26">
        <f t="shared" si="145"/>
        <v>0</v>
      </c>
      <c r="K577" s="37"/>
      <c r="L577" s="35">
        <f t="shared" si="146"/>
        <v>0</v>
      </c>
      <c r="M577" s="13"/>
      <c r="N577" s="27">
        <v>8</v>
      </c>
      <c r="O577" s="77" t="s">
        <v>96</v>
      </c>
      <c r="P577" s="28"/>
      <c r="Q577" s="29">
        <v>7</v>
      </c>
      <c r="R577" s="76"/>
      <c r="S577" s="26">
        <f t="shared" si="147"/>
        <v>0</v>
      </c>
      <c r="T577" s="76"/>
      <c r="U577" s="26">
        <f t="shared" si="148"/>
        <v>0</v>
      </c>
      <c r="V577" s="37"/>
      <c r="W577" s="35">
        <f t="shared" si="149"/>
        <v>0</v>
      </c>
      <c r="X577" s="23"/>
      <c r="Y577" s="27">
        <v>8</v>
      </c>
      <c r="Z577" s="77" t="s">
        <v>96</v>
      </c>
      <c r="AA577" s="28"/>
      <c r="AB577" s="29">
        <v>7</v>
      </c>
      <c r="AC577" s="76"/>
      <c r="AD577" s="26">
        <f t="shared" si="150"/>
        <v>0</v>
      </c>
      <c r="AE577" s="76"/>
      <c r="AF577" s="26">
        <f t="shared" si="151"/>
        <v>0</v>
      </c>
      <c r="AG577" s="37"/>
      <c r="AH577" s="35">
        <f t="shared" si="152"/>
        <v>0</v>
      </c>
      <c r="AI577" s="23"/>
      <c r="AJ577" s="13"/>
      <c r="AK577" s="13"/>
      <c r="AL577" s="13"/>
      <c r="AM577" s="13"/>
      <c r="AN577" s="13"/>
      <c r="AO577" s="13"/>
      <c r="AP577" s="13"/>
      <c r="AQ577" s="13"/>
      <c r="AR577" s="13"/>
      <c r="AS577" s="70"/>
      <c r="AY577" s="73"/>
    </row>
    <row r="578" spans="2:51" x14ac:dyDescent="0.2">
      <c r="B578" s="36"/>
      <c r="C578" s="27">
        <v>9</v>
      </c>
      <c r="D578" s="17" t="s">
        <v>97</v>
      </c>
      <c r="E578" s="28"/>
      <c r="F578" s="29">
        <v>7</v>
      </c>
      <c r="G578" s="76"/>
      <c r="H578" s="26">
        <f t="shared" si="144"/>
        <v>0</v>
      </c>
      <c r="I578" s="76"/>
      <c r="J578" s="26">
        <f t="shared" si="145"/>
        <v>0</v>
      </c>
      <c r="K578" s="31"/>
      <c r="L578" s="35">
        <f t="shared" si="146"/>
        <v>0</v>
      </c>
      <c r="M578" s="13"/>
      <c r="N578" s="27">
        <v>9</v>
      </c>
      <c r="O578" s="17" t="s">
        <v>97</v>
      </c>
      <c r="P578" s="28"/>
      <c r="Q578" s="29">
        <v>7</v>
      </c>
      <c r="R578" s="76"/>
      <c r="S578" s="26">
        <f t="shared" si="147"/>
        <v>0</v>
      </c>
      <c r="T578" s="76"/>
      <c r="U578" s="26">
        <f t="shared" si="148"/>
        <v>0</v>
      </c>
      <c r="V578" s="31"/>
      <c r="W578" s="35">
        <f t="shared" si="149"/>
        <v>0</v>
      </c>
      <c r="X578" s="23"/>
      <c r="Y578" s="27">
        <v>9</v>
      </c>
      <c r="Z578" s="17" t="s">
        <v>97</v>
      </c>
      <c r="AA578" s="28"/>
      <c r="AB578" s="29">
        <v>7</v>
      </c>
      <c r="AC578" s="76"/>
      <c r="AD578" s="26">
        <f t="shared" si="150"/>
        <v>0</v>
      </c>
      <c r="AE578" s="76"/>
      <c r="AF578" s="26">
        <f t="shared" si="151"/>
        <v>0</v>
      </c>
      <c r="AG578" s="31"/>
      <c r="AH578" s="35">
        <f t="shared" si="152"/>
        <v>0</v>
      </c>
      <c r="AI578" s="23"/>
      <c r="AJ578" s="13"/>
      <c r="AK578" s="13"/>
      <c r="AL578" s="13"/>
      <c r="AM578" s="13"/>
      <c r="AN578" s="13"/>
      <c r="AO578" s="13"/>
      <c r="AP578" s="13"/>
      <c r="AQ578" s="13"/>
      <c r="AR578" s="13"/>
      <c r="AS578" s="70"/>
      <c r="AY578" s="73"/>
    </row>
    <row r="579" spans="2:51" x14ac:dyDescent="0.2">
      <c r="B579" s="36"/>
      <c r="C579" s="25">
        <v>10</v>
      </c>
      <c r="D579" s="33" t="s">
        <v>98</v>
      </c>
      <c r="E579" s="20"/>
      <c r="F579" s="29">
        <v>11</v>
      </c>
      <c r="G579" s="76"/>
      <c r="H579" s="26">
        <f>SUM(G579*F579)</f>
        <v>0</v>
      </c>
      <c r="I579" s="76"/>
      <c r="J579" s="26">
        <f>SUM(I579*F579)</f>
        <v>0</v>
      </c>
      <c r="K579" s="10"/>
      <c r="L579" s="35">
        <f>SUM(H579+J579)</f>
        <v>0</v>
      </c>
      <c r="M579" s="13"/>
      <c r="N579" s="25">
        <v>10</v>
      </c>
      <c r="O579" s="33" t="s">
        <v>98</v>
      </c>
      <c r="P579" s="20"/>
      <c r="Q579" s="29">
        <v>11</v>
      </c>
      <c r="R579" s="76"/>
      <c r="S579" s="26">
        <f>SUM(R579*Q579)</f>
        <v>0</v>
      </c>
      <c r="T579" s="76"/>
      <c r="U579" s="26">
        <f>SUM(T579*Q579)</f>
        <v>0</v>
      </c>
      <c r="V579" s="10"/>
      <c r="W579" s="35">
        <f>SUM(S579+U579)</f>
        <v>0</v>
      </c>
      <c r="X579" s="23"/>
      <c r="Y579" s="25">
        <v>10</v>
      </c>
      <c r="Z579" s="33" t="s">
        <v>98</v>
      </c>
      <c r="AA579" s="20"/>
      <c r="AB579" s="29">
        <v>11</v>
      </c>
      <c r="AC579" s="76"/>
      <c r="AD579" s="26">
        <f>SUM(AC579*AB579)</f>
        <v>0</v>
      </c>
      <c r="AE579" s="76"/>
      <c r="AF579" s="26">
        <f>SUM(AE579*AB579)</f>
        <v>0</v>
      </c>
      <c r="AG579" s="10"/>
      <c r="AH579" s="35">
        <f>SUM(AD579+AF579)</f>
        <v>0</v>
      </c>
      <c r="AI579" s="23"/>
      <c r="AJ579" s="13"/>
      <c r="AK579" s="13"/>
      <c r="AL579" s="13"/>
      <c r="AM579" s="13"/>
      <c r="AN579" s="13"/>
      <c r="AO579" s="13"/>
      <c r="AP579" s="13"/>
      <c r="AQ579" s="13"/>
      <c r="AR579" s="13"/>
      <c r="AS579" s="70"/>
      <c r="AY579" s="73"/>
    </row>
    <row r="580" spans="2:51" x14ac:dyDescent="0.2">
      <c r="B580" s="36"/>
      <c r="C580" s="36"/>
      <c r="D580" s="13"/>
      <c r="E580" s="22"/>
      <c r="F580" s="13"/>
      <c r="G580" s="23"/>
      <c r="H580" s="13"/>
      <c r="I580" s="23"/>
      <c r="J580" s="13"/>
      <c r="K580" s="23"/>
      <c r="L580" s="24"/>
      <c r="M580" s="13"/>
      <c r="N580" s="36"/>
      <c r="O580" s="13"/>
      <c r="P580" s="22"/>
      <c r="Q580" s="13"/>
      <c r="R580" s="23"/>
      <c r="S580" s="13"/>
      <c r="T580" s="23"/>
      <c r="U580" s="13"/>
      <c r="V580" s="23"/>
      <c r="W580" s="24"/>
      <c r="X580" s="23"/>
      <c r="Y580" s="36"/>
      <c r="Z580" s="13"/>
      <c r="AA580" s="22"/>
      <c r="AB580" s="13"/>
      <c r="AC580" s="23"/>
      <c r="AD580" s="13"/>
      <c r="AE580" s="23"/>
      <c r="AF580" s="13"/>
      <c r="AG580" s="23"/>
      <c r="AH580" s="24"/>
      <c r="AI580" s="23"/>
      <c r="AJ580" s="13"/>
      <c r="AK580" s="13"/>
      <c r="AL580" s="13"/>
      <c r="AM580" s="13"/>
      <c r="AN580" s="13"/>
      <c r="AO580" s="13"/>
      <c r="AP580" s="13"/>
      <c r="AQ580" s="13"/>
      <c r="AR580" s="13"/>
      <c r="AS580" s="70"/>
      <c r="AY580" s="73"/>
    </row>
    <row r="581" spans="2:51" x14ac:dyDescent="0.2">
      <c r="B581" s="36"/>
      <c r="C581" s="25">
        <v>11</v>
      </c>
      <c r="D581" s="249" t="s">
        <v>99</v>
      </c>
      <c r="E581" s="250"/>
      <c r="F581" s="42"/>
      <c r="G581" s="43"/>
      <c r="H581" s="43"/>
      <c r="I581" s="43"/>
      <c r="J581" s="43"/>
      <c r="K581" s="13"/>
      <c r="L581" s="44"/>
      <c r="M581" s="13"/>
      <c r="N581" s="25">
        <v>11</v>
      </c>
      <c r="O581" s="249" t="s">
        <v>99</v>
      </c>
      <c r="P581" s="250"/>
      <c r="Q581" s="42"/>
      <c r="R581" s="43"/>
      <c r="S581" s="43"/>
      <c r="T581" s="43"/>
      <c r="U581" s="43"/>
      <c r="V581" s="13"/>
      <c r="W581" s="44"/>
      <c r="X581" s="23"/>
      <c r="Y581" s="25">
        <v>11</v>
      </c>
      <c r="Z581" s="249" t="s">
        <v>99</v>
      </c>
      <c r="AA581" s="250"/>
      <c r="AB581" s="42"/>
      <c r="AC581" s="43"/>
      <c r="AD581" s="43"/>
      <c r="AE581" s="43"/>
      <c r="AF581" s="43"/>
      <c r="AG581" s="13"/>
      <c r="AH581" s="44"/>
      <c r="AI581" s="23"/>
      <c r="AJ581" s="13"/>
      <c r="AK581" s="13"/>
      <c r="AL581" s="13"/>
      <c r="AM581" s="13"/>
      <c r="AN581" s="13"/>
      <c r="AO581" s="13"/>
      <c r="AP581" s="13"/>
      <c r="AQ581" s="13"/>
      <c r="AR581" s="13"/>
      <c r="AS581" s="70"/>
      <c r="AY581" s="73"/>
    </row>
    <row r="582" spans="2:51" x14ac:dyDescent="0.2">
      <c r="B582" s="36"/>
      <c r="C582" s="25"/>
      <c r="D582" s="17" t="s">
        <v>100</v>
      </c>
      <c r="E582" s="20"/>
      <c r="F582" s="46">
        <v>6</v>
      </c>
      <c r="G582" s="76"/>
      <c r="H582" s="47">
        <f>SUM(G582*F582)</f>
        <v>0</v>
      </c>
      <c r="I582" s="76"/>
      <c r="J582" s="48">
        <f>SUM(I582*F582)</f>
        <v>0</v>
      </c>
      <c r="K582" s="34"/>
      <c r="L582" s="44">
        <f>SUM(H582+J582)</f>
        <v>0</v>
      </c>
      <c r="M582" s="13"/>
      <c r="N582" s="25"/>
      <c r="O582" s="17" t="s">
        <v>100</v>
      </c>
      <c r="P582" s="20"/>
      <c r="Q582" s="46">
        <v>6</v>
      </c>
      <c r="R582" s="76"/>
      <c r="S582" s="47">
        <f>SUM(R582*Q582)</f>
        <v>0</v>
      </c>
      <c r="T582" s="76"/>
      <c r="U582" s="48">
        <f>SUM(T582*Q582)</f>
        <v>0</v>
      </c>
      <c r="V582" s="34"/>
      <c r="W582" s="44">
        <f>SUM(S582+U582)</f>
        <v>0</v>
      </c>
      <c r="X582" s="23"/>
      <c r="Y582" s="25"/>
      <c r="Z582" s="17" t="s">
        <v>100</v>
      </c>
      <c r="AA582" s="20"/>
      <c r="AB582" s="46">
        <v>6</v>
      </c>
      <c r="AC582" s="76"/>
      <c r="AD582" s="47">
        <f>SUM(AC582*AB582)</f>
        <v>0</v>
      </c>
      <c r="AE582" s="76"/>
      <c r="AF582" s="48">
        <f>SUM(AE582*AB582)</f>
        <v>0</v>
      </c>
      <c r="AG582" s="34"/>
      <c r="AH582" s="44">
        <f>SUM(AD582+AF582)</f>
        <v>0</v>
      </c>
      <c r="AI582" s="23"/>
      <c r="AJ582" s="13"/>
      <c r="AK582" s="13"/>
      <c r="AL582" s="13"/>
      <c r="AM582" s="13"/>
      <c r="AN582" s="13"/>
      <c r="AO582" s="13"/>
      <c r="AP582" s="13"/>
      <c r="AQ582" s="13"/>
      <c r="AR582" s="13"/>
      <c r="AS582" s="70"/>
      <c r="AY582" s="73"/>
    </row>
    <row r="583" spans="2:51" x14ac:dyDescent="0.2">
      <c r="B583" s="36"/>
      <c r="C583" s="25"/>
      <c r="D583" s="17" t="s">
        <v>101</v>
      </c>
      <c r="E583" s="45"/>
      <c r="F583" s="46">
        <v>4</v>
      </c>
      <c r="G583" s="76"/>
      <c r="H583" s="47">
        <f>SUM(G583*F583)</f>
        <v>0</v>
      </c>
      <c r="I583" s="76"/>
      <c r="J583" s="48">
        <f>SUM(I583*F583)</f>
        <v>0</v>
      </c>
      <c r="K583" s="34"/>
      <c r="L583" s="44">
        <f>SUM(H583+J583)</f>
        <v>0</v>
      </c>
      <c r="M583" s="13"/>
      <c r="N583" s="25"/>
      <c r="O583" s="17" t="s">
        <v>101</v>
      </c>
      <c r="P583" s="45"/>
      <c r="Q583" s="46">
        <v>4</v>
      </c>
      <c r="R583" s="76"/>
      <c r="S583" s="47">
        <f>SUM(R583*Q583)</f>
        <v>0</v>
      </c>
      <c r="T583" s="76"/>
      <c r="U583" s="48">
        <f>SUM(T583*Q583)</f>
        <v>0</v>
      </c>
      <c r="V583" s="34"/>
      <c r="W583" s="44">
        <f>SUM(S583+U583)</f>
        <v>0</v>
      </c>
      <c r="X583" s="23"/>
      <c r="Y583" s="25"/>
      <c r="Z583" s="17" t="s">
        <v>101</v>
      </c>
      <c r="AA583" s="45"/>
      <c r="AB583" s="46">
        <v>4</v>
      </c>
      <c r="AC583" s="76"/>
      <c r="AD583" s="47">
        <f>SUM(AC583*AB583)</f>
        <v>0</v>
      </c>
      <c r="AE583" s="76"/>
      <c r="AF583" s="48">
        <f>SUM(AE583*AB583)</f>
        <v>0</v>
      </c>
      <c r="AG583" s="34"/>
      <c r="AH583" s="44">
        <f>SUM(AD583+AF583)</f>
        <v>0</v>
      </c>
      <c r="AI583" s="23"/>
      <c r="AJ583" s="13"/>
      <c r="AK583" s="13"/>
      <c r="AL583" s="13"/>
      <c r="AM583" s="13"/>
      <c r="AN583" s="13"/>
      <c r="AO583" s="13"/>
      <c r="AP583" s="13"/>
      <c r="AQ583" s="13"/>
      <c r="AR583" s="13"/>
      <c r="AS583" s="70"/>
      <c r="AY583" s="73"/>
    </row>
    <row r="584" spans="2:51" x14ac:dyDescent="0.2">
      <c r="B584" s="36"/>
      <c r="C584" s="25"/>
      <c r="D584" s="17" t="s">
        <v>102</v>
      </c>
      <c r="E584" s="20"/>
      <c r="F584" s="29">
        <v>2</v>
      </c>
      <c r="G584" s="76"/>
      <c r="H584" s="26">
        <f>SUM(G584*F584)</f>
        <v>0</v>
      </c>
      <c r="I584" s="76"/>
      <c r="J584" s="26">
        <f>SUM(I584*F584)</f>
        <v>0</v>
      </c>
      <c r="K584" s="37"/>
      <c r="L584" s="35">
        <f>SUM(H584+J584)</f>
        <v>0</v>
      </c>
      <c r="M584" s="13"/>
      <c r="N584" s="25"/>
      <c r="O584" s="17" t="s">
        <v>102</v>
      </c>
      <c r="P584" s="20"/>
      <c r="Q584" s="29">
        <v>2</v>
      </c>
      <c r="R584" s="76"/>
      <c r="S584" s="26">
        <f>SUM(R584*Q584)</f>
        <v>0</v>
      </c>
      <c r="T584" s="76"/>
      <c r="U584" s="26">
        <f>SUM(T584*Q584)</f>
        <v>0</v>
      </c>
      <c r="V584" s="37"/>
      <c r="W584" s="35">
        <f>SUM(S584+U584)</f>
        <v>0</v>
      </c>
      <c r="X584" s="23"/>
      <c r="Y584" s="25"/>
      <c r="Z584" s="17" t="s">
        <v>102</v>
      </c>
      <c r="AA584" s="20"/>
      <c r="AB584" s="29">
        <v>2</v>
      </c>
      <c r="AC584" s="76"/>
      <c r="AD584" s="26">
        <f>SUM(AC584*AB584)</f>
        <v>0</v>
      </c>
      <c r="AE584" s="76"/>
      <c r="AF584" s="26">
        <f>SUM(AE584*AB584)</f>
        <v>0</v>
      </c>
      <c r="AG584" s="37"/>
      <c r="AH584" s="35">
        <f>SUM(AD584+AF584)</f>
        <v>0</v>
      </c>
      <c r="AI584" s="23"/>
      <c r="AJ584" s="13"/>
      <c r="AK584" s="13"/>
      <c r="AL584" s="13"/>
      <c r="AM584" s="13"/>
      <c r="AN584" s="13"/>
      <c r="AO584" s="13"/>
      <c r="AP584" s="13"/>
      <c r="AQ584" s="13"/>
      <c r="AR584" s="13"/>
      <c r="AS584" s="70"/>
      <c r="AY584" s="73"/>
    </row>
    <row r="585" spans="2:51" x14ac:dyDescent="0.2">
      <c r="B585" s="36"/>
      <c r="C585" s="25"/>
      <c r="D585" s="17" t="s">
        <v>103</v>
      </c>
      <c r="E585" s="78"/>
      <c r="F585" s="29">
        <v>6</v>
      </c>
      <c r="G585" s="76"/>
      <c r="H585" s="26">
        <f>SUM(G585*F585)</f>
        <v>0</v>
      </c>
      <c r="I585" s="76"/>
      <c r="J585" s="26">
        <f>SUM(I585*F585)</f>
        <v>0</v>
      </c>
      <c r="K585" s="34"/>
      <c r="L585" s="35">
        <f>SUM(H585+J585)</f>
        <v>0</v>
      </c>
      <c r="M585" s="13"/>
      <c r="N585" s="25"/>
      <c r="O585" s="17" t="s">
        <v>103</v>
      </c>
      <c r="P585" s="78"/>
      <c r="Q585" s="29">
        <v>6</v>
      </c>
      <c r="R585" s="76"/>
      <c r="S585" s="26">
        <f>SUM(R585*Q585)</f>
        <v>0</v>
      </c>
      <c r="T585" s="76"/>
      <c r="U585" s="26">
        <f>SUM(T585*Q585)</f>
        <v>0</v>
      </c>
      <c r="V585" s="34"/>
      <c r="W585" s="35">
        <f>SUM(S585+U585)</f>
        <v>0</v>
      </c>
      <c r="X585" s="23"/>
      <c r="Y585" s="25"/>
      <c r="Z585" s="17" t="s">
        <v>103</v>
      </c>
      <c r="AA585" s="78"/>
      <c r="AB585" s="29">
        <v>6</v>
      </c>
      <c r="AC585" s="76"/>
      <c r="AD585" s="26">
        <f>SUM(AC585*AB585)</f>
        <v>0</v>
      </c>
      <c r="AE585" s="76"/>
      <c r="AF585" s="26">
        <f>SUM(AE585*AB585)</f>
        <v>0</v>
      </c>
      <c r="AG585" s="34"/>
      <c r="AH585" s="35">
        <f>SUM(AD585+AF585)</f>
        <v>0</v>
      </c>
      <c r="AI585" s="23"/>
      <c r="AJ585" s="13"/>
      <c r="AK585" s="13"/>
      <c r="AL585" s="13"/>
      <c r="AM585" s="13"/>
      <c r="AN585" s="13"/>
      <c r="AO585" s="13"/>
      <c r="AP585" s="13"/>
      <c r="AQ585" s="13"/>
      <c r="AR585" s="13"/>
      <c r="AS585" s="70"/>
      <c r="AY585" s="73"/>
    </row>
    <row r="586" spans="2:51" x14ac:dyDescent="0.2">
      <c r="B586" s="36"/>
      <c r="C586" s="25"/>
      <c r="D586" s="17" t="s">
        <v>104</v>
      </c>
      <c r="E586" s="78"/>
      <c r="F586" s="29">
        <v>4</v>
      </c>
      <c r="G586" s="76"/>
      <c r="H586" s="26">
        <f>SUM(G586*F586)</f>
        <v>0</v>
      </c>
      <c r="I586" s="76"/>
      <c r="J586" s="26">
        <f>SUM(I586*F586)</f>
        <v>0</v>
      </c>
      <c r="K586" s="34"/>
      <c r="L586" s="35">
        <f>SUM(H586+J586)</f>
        <v>0</v>
      </c>
      <c r="M586" s="13"/>
      <c r="N586" s="25"/>
      <c r="O586" s="17" t="s">
        <v>104</v>
      </c>
      <c r="P586" s="78"/>
      <c r="Q586" s="29">
        <v>4</v>
      </c>
      <c r="R586" s="76"/>
      <c r="S586" s="26">
        <f>SUM(R586*Q586)</f>
        <v>0</v>
      </c>
      <c r="T586" s="76"/>
      <c r="U586" s="26">
        <f>SUM(T586*Q586)</f>
        <v>0</v>
      </c>
      <c r="V586" s="34"/>
      <c r="W586" s="35">
        <f>SUM(S586+U586)</f>
        <v>0</v>
      </c>
      <c r="X586" s="23"/>
      <c r="Y586" s="25"/>
      <c r="Z586" s="17" t="s">
        <v>104</v>
      </c>
      <c r="AA586" s="78"/>
      <c r="AB586" s="29">
        <v>4</v>
      </c>
      <c r="AC586" s="76"/>
      <c r="AD586" s="26">
        <f>SUM(AC586*AB586)</f>
        <v>0</v>
      </c>
      <c r="AE586" s="76"/>
      <c r="AF586" s="26">
        <f>SUM(AE586*AB586)</f>
        <v>0</v>
      </c>
      <c r="AG586" s="34"/>
      <c r="AH586" s="35">
        <f>SUM(AD586+AF586)</f>
        <v>0</v>
      </c>
      <c r="AI586" s="23"/>
      <c r="AJ586" s="13"/>
      <c r="AK586" s="13"/>
      <c r="AL586" s="13"/>
      <c r="AM586" s="13"/>
      <c r="AN586" s="13"/>
      <c r="AO586" s="13"/>
      <c r="AP586" s="13"/>
      <c r="AQ586" s="13"/>
      <c r="AR586" s="13"/>
      <c r="AS586" s="70"/>
      <c r="AY586" s="73"/>
    </row>
    <row r="587" spans="2:51" x14ac:dyDescent="0.2">
      <c r="B587" s="36"/>
      <c r="C587" s="36"/>
      <c r="D587" s="13"/>
      <c r="E587" s="49"/>
      <c r="F587" s="22"/>
      <c r="G587" s="89"/>
      <c r="H587" s="23"/>
      <c r="I587" s="89"/>
      <c r="J587" s="23"/>
      <c r="K587" s="13"/>
      <c r="L587" s="24"/>
      <c r="M587" s="13"/>
      <c r="N587" s="36"/>
      <c r="O587" s="13"/>
      <c r="P587" s="49"/>
      <c r="Q587" s="22"/>
      <c r="R587" s="89"/>
      <c r="S587" s="23"/>
      <c r="T587" s="89"/>
      <c r="U587" s="23"/>
      <c r="V587" s="13"/>
      <c r="W587" s="24"/>
      <c r="X587" s="23"/>
      <c r="Y587" s="36"/>
      <c r="Z587" s="13"/>
      <c r="AA587" s="49"/>
      <c r="AB587" s="22"/>
      <c r="AC587" s="89"/>
      <c r="AD587" s="23"/>
      <c r="AE587" s="89"/>
      <c r="AF587" s="23"/>
      <c r="AG587" s="13"/>
      <c r="AH587" s="24"/>
      <c r="AI587" s="23"/>
      <c r="AJ587" s="13"/>
      <c r="AK587" s="13"/>
      <c r="AL587" s="13"/>
      <c r="AM587" s="13"/>
      <c r="AN587" s="13"/>
      <c r="AO587" s="13"/>
      <c r="AP587" s="13"/>
      <c r="AQ587" s="13"/>
      <c r="AR587" s="13"/>
      <c r="AS587" s="70"/>
      <c r="AY587" s="73"/>
    </row>
    <row r="588" spans="2:51" ht="13.5" thickBot="1" x14ac:dyDescent="0.25">
      <c r="B588" s="36"/>
      <c r="C588" s="36"/>
      <c r="D588" s="13"/>
      <c r="E588" s="49"/>
      <c r="F588" s="22"/>
      <c r="G588" s="107" t="s">
        <v>105</v>
      </c>
      <c r="H588" s="108">
        <f>SUM(H570:H586)</f>
        <v>0</v>
      </c>
      <c r="I588" s="107" t="s">
        <v>106</v>
      </c>
      <c r="J588" s="108">
        <f>SUM(J570:J586)</f>
        <v>0</v>
      </c>
      <c r="K588" s="13"/>
      <c r="L588" s="24"/>
      <c r="M588" s="13"/>
      <c r="N588" s="36"/>
      <c r="O588" s="13"/>
      <c r="P588" s="49"/>
      <c r="Q588" s="22"/>
      <c r="R588" s="107" t="s">
        <v>105</v>
      </c>
      <c r="S588" s="108">
        <f>SUM(S570:S586)</f>
        <v>0</v>
      </c>
      <c r="T588" s="107" t="s">
        <v>106</v>
      </c>
      <c r="U588" s="108">
        <f>SUM(U570:U586)</f>
        <v>0</v>
      </c>
      <c r="V588" s="13"/>
      <c r="W588" s="24"/>
      <c r="X588" s="23"/>
      <c r="Y588" s="36"/>
      <c r="Z588" s="13"/>
      <c r="AA588" s="49"/>
      <c r="AB588" s="22"/>
      <c r="AC588" s="107" t="s">
        <v>105</v>
      </c>
      <c r="AD588" s="108">
        <f>SUM(AD570:AD586)</f>
        <v>0</v>
      </c>
      <c r="AE588" s="107" t="s">
        <v>106</v>
      </c>
      <c r="AF588" s="108">
        <f>SUM(AF570:AF586)</f>
        <v>0</v>
      </c>
      <c r="AG588" s="13"/>
      <c r="AH588" s="24"/>
      <c r="AI588" s="23"/>
      <c r="AJ588" s="13"/>
      <c r="AK588" s="13"/>
      <c r="AL588" s="13"/>
      <c r="AM588" s="13"/>
      <c r="AN588" s="13"/>
      <c r="AO588" s="13"/>
      <c r="AP588" s="13"/>
      <c r="AQ588" s="13"/>
      <c r="AR588" s="13"/>
      <c r="AS588" s="70"/>
      <c r="AY588" s="73"/>
    </row>
    <row r="589" spans="2:51" ht="13.5" thickBot="1" x14ac:dyDescent="0.25">
      <c r="B589" s="36"/>
      <c r="C589" s="36"/>
      <c r="D589" s="13"/>
      <c r="E589" s="49"/>
      <c r="F589" s="22"/>
      <c r="G589" s="83"/>
      <c r="H589" s="84"/>
      <c r="I589" s="84"/>
      <c r="J589" s="85" t="s">
        <v>107</v>
      </c>
      <c r="K589" s="86"/>
      <c r="L589" s="87">
        <f>SUM(L570:L586)</f>
        <v>0</v>
      </c>
      <c r="M589" s="13"/>
      <c r="N589" s="36"/>
      <c r="O589" s="13"/>
      <c r="P589" s="49"/>
      <c r="Q589" s="22"/>
      <c r="R589" s="83"/>
      <c r="S589" s="84"/>
      <c r="T589" s="84"/>
      <c r="U589" s="85" t="s">
        <v>107</v>
      </c>
      <c r="V589" s="86"/>
      <c r="W589" s="87">
        <f>SUM(W570:W586)</f>
        <v>0</v>
      </c>
      <c r="X589" s="23"/>
      <c r="Y589" s="36"/>
      <c r="Z589" s="13"/>
      <c r="AA589" s="49"/>
      <c r="AB589" s="22"/>
      <c r="AC589" s="83"/>
      <c r="AD589" s="84"/>
      <c r="AE589" s="84"/>
      <c r="AF589" s="85" t="s">
        <v>107</v>
      </c>
      <c r="AG589" s="86"/>
      <c r="AH589" s="87">
        <f>SUM(AH570:AH586)</f>
        <v>0</v>
      </c>
      <c r="AI589" s="23"/>
      <c r="AJ589" s="13"/>
      <c r="AK589" s="13"/>
      <c r="AL589" s="13"/>
      <c r="AM589" s="13"/>
      <c r="AN589" s="13"/>
      <c r="AO589" s="13"/>
      <c r="AP589" s="13"/>
      <c r="AQ589" s="13"/>
      <c r="AR589" s="13"/>
      <c r="AS589" s="70"/>
      <c r="AY589" s="73"/>
    </row>
    <row r="590" spans="2:51" x14ac:dyDescent="0.2">
      <c r="B590" s="36"/>
      <c r="C590" s="36"/>
      <c r="D590" s="100"/>
      <c r="E590" s="49"/>
      <c r="F590" s="22"/>
      <c r="G590" s="81"/>
      <c r="H590" s="82"/>
      <c r="I590" s="88"/>
      <c r="J590" s="88"/>
      <c r="K590" s="13"/>
      <c r="L590" s="24"/>
      <c r="M590" s="13"/>
      <c r="N590" s="36"/>
      <c r="O590" s="100"/>
      <c r="P590" s="49"/>
      <c r="Q590" s="22"/>
      <c r="R590" s="81"/>
      <c r="S590" s="82"/>
      <c r="T590" s="88"/>
      <c r="U590" s="88"/>
      <c r="V590" s="13"/>
      <c r="W590" s="24"/>
      <c r="X590" s="23"/>
      <c r="Y590" s="36"/>
      <c r="Z590" s="100"/>
      <c r="AA590" s="49"/>
      <c r="AB590" s="22"/>
      <c r="AC590" s="81"/>
      <c r="AD590" s="82"/>
      <c r="AE590" s="88"/>
      <c r="AF590" s="88"/>
      <c r="AG590" s="13"/>
      <c r="AH590" s="24"/>
      <c r="AI590" s="23"/>
      <c r="AJ590" s="13"/>
      <c r="AK590" s="13"/>
      <c r="AL590" s="13"/>
      <c r="AM590" s="13"/>
      <c r="AN590" s="13"/>
      <c r="AO590" s="13"/>
      <c r="AP590" s="13"/>
      <c r="AQ590" s="13"/>
      <c r="AR590" s="13"/>
      <c r="AS590" s="70"/>
      <c r="AY590" s="73"/>
    </row>
    <row r="591" spans="2:51" x14ac:dyDescent="0.2">
      <c r="B591" s="36"/>
      <c r="C591" s="36"/>
      <c r="D591" s="100"/>
      <c r="E591" s="89" t="s">
        <v>108</v>
      </c>
      <c r="F591" s="22"/>
      <c r="G591" s="90"/>
      <c r="H591" s="91">
        <f>IF(G591="Yes",-0.1,0)</f>
        <v>0</v>
      </c>
      <c r="I591" s="23"/>
      <c r="J591" s="23"/>
      <c r="K591" s="13"/>
      <c r="L591" s="24"/>
      <c r="M591" s="13"/>
      <c r="N591" s="36"/>
      <c r="O591" s="100"/>
      <c r="P591" s="89" t="s">
        <v>108</v>
      </c>
      <c r="Q591" s="22"/>
      <c r="R591" s="90"/>
      <c r="S591" s="91">
        <f>IF(R591="Yes",-0.1,0)</f>
        <v>0</v>
      </c>
      <c r="T591" s="23"/>
      <c r="U591" s="23"/>
      <c r="V591" s="13"/>
      <c r="W591" s="24"/>
      <c r="X591" s="23"/>
      <c r="Y591" s="36"/>
      <c r="Z591" s="100"/>
      <c r="AA591" s="89" t="s">
        <v>108</v>
      </c>
      <c r="AB591" s="22"/>
      <c r="AC591" s="90"/>
      <c r="AD591" s="91">
        <f>IF(AC591="Yes",-0.1,0)</f>
        <v>0</v>
      </c>
      <c r="AE591" s="23"/>
      <c r="AF591" s="23"/>
      <c r="AG591" s="13"/>
      <c r="AH591" s="24"/>
      <c r="AI591" s="23"/>
      <c r="AJ591" s="13"/>
      <c r="AK591" s="13"/>
      <c r="AL591" s="13"/>
      <c r="AM591" s="13"/>
      <c r="AN591" s="13"/>
      <c r="AO591" s="13"/>
      <c r="AP591" s="13"/>
      <c r="AQ591" s="13"/>
      <c r="AR591" s="13"/>
      <c r="AS591" s="70"/>
      <c r="AY591" s="73"/>
    </row>
    <row r="592" spans="2:51" x14ac:dyDescent="0.2">
      <c r="B592" s="36"/>
      <c r="C592" s="36"/>
      <c r="D592" s="100"/>
      <c r="E592" s="89" t="s">
        <v>109</v>
      </c>
      <c r="F592" s="92"/>
      <c r="G592" s="90"/>
      <c r="H592" s="91">
        <f>IF(G592="Yes",-0.03,0)</f>
        <v>0</v>
      </c>
      <c r="I592" s="23"/>
      <c r="J592" s="23"/>
      <c r="K592" s="13"/>
      <c r="L592" s="24"/>
      <c r="M592" s="13"/>
      <c r="N592" s="36"/>
      <c r="O592" s="100"/>
      <c r="P592" s="89" t="s">
        <v>109</v>
      </c>
      <c r="Q592" s="92"/>
      <c r="R592" s="90"/>
      <c r="S592" s="91">
        <f>IF(R592="Yes",-0.03,0)</f>
        <v>0</v>
      </c>
      <c r="T592" s="23"/>
      <c r="U592" s="23"/>
      <c r="V592" s="13"/>
      <c r="W592" s="24"/>
      <c r="X592" s="23"/>
      <c r="Y592" s="36"/>
      <c r="Z592" s="100"/>
      <c r="AA592" s="89" t="s">
        <v>109</v>
      </c>
      <c r="AB592" s="92"/>
      <c r="AC592" s="90"/>
      <c r="AD592" s="91">
        <f>IF(AC592="Yes",-0.03,0)</f>
        <v>0</v>
      </c>
      <c r="AE592" s="23"/>
      <c r="AF592" s="23"/>
      <c r="AG592" s="13"/>
      <c r="AH592" s="24"/>
      <c r="AI592" s="23"/>
      <c r="AJ592" s="13"/>
      <c r="AK592" s="13"/>
      <c r="AL592" s="13"/>
      <c r="AM592" s="13"/>
      <c r="AN592" s="13"/>
      <c r="AO592" s="13"/>
      <c r="AP592" s="13"/>
      <c r="AQ592" s="13"/>
      <c r="AR592" s="13"/>
      <c r="AS592" s="70"/>
      <c r="AY592" s="73"/>
    </row>
    <row r="593" spans="2:53" ht="13.5" thickBot="1" x14ac:dyDescent="0.25">
      <c r="B593" s="36"/>
      <c r="C593" s="36"/>
      <c r="D593" s="13"/>
      <c r="E593" s="89" t="s">
        <v>110</v>
      </c>
      <c r="F593" s="22"/>
      <c r="G593" s="90"/>
      <c r="H593" s="93">
        <f>IF(G593="Yes",-0.1,0)</f>
        <v>0</v>
      </c>
      <c r="I593" s="100"/>
      <c r="J593" s="100"/>
      <c r="K593" s="13"/>
      <c r="L593" s="24"/>
      <c r="M593" s="13"/>
      <c r="N593" s="36"/>
      <c r="O593" s="13"/>
      <c r="P593" s="89" t="s">
        <v>110</v>
      </c>
      <c r="Q593" s="22"/>
      <c r="R593" s="90"/>
      <c r="S593" s="93">
        <f>IF(R593="Yes",-0.1,0)</f>
        <v>0</v>
      </c>
      <c r="T593" s="100"/>
      <c r="U593" s="100"/>
      <c r="V593" s="13"/>
      <c r="W593" s="24"/>
      <c r="X593" s="23"/>
      <c r="Y593" s="36"/>
      <c r="Z593" s="13"/>
      <c r="AA593" s="89" t="s">
        <v>110</v>
      </c>
      <c r="AB593" s="22"/>
      <c r="AC593" s="90"/>
      <c r="AD593" s="93">
        <f>IF(AC593="Yes",-0.1,0)</f>
        <v>0</v>
      </c>
      <c r="AE593" s="100"/>
      <c r="AF593" s="100"/>
      <c r="AG593" s="13"/>
      <c r="AH593" s="24"/>
      <c r="AI593" s="23"/>
      <c r="AJ593" s="13"/>
      <c r="AK593" s="13"/>
      <c r="AL593" s="13"/>
      <c r="AM593" s="13"/>
      <c r="AN593" s="13"/>
      <c r="AO593" s="13"/>
      <c r="AP593" s="13"/>
      <c r="AQ593" s="13"/>
      <c r="AR593" s="13"/>
      <c r="AS593" s="70"/>
      <c r="AY593" s="73"/>
    </row>
    <row r="594" spans="2:53" ht="13.5" thickBot="1" x14ac:dyDescent="0.25">
      <c r="B594" s="36"/>
      <c r="C594" s="36"/>
      <c r="D594" s="13"/>
      <c r="E594" s="49"/>
      <c r="F594" s="22"/>
      <c r="G594" s="81"/>
      <c r="H594" s="94">
        <f>SUM(H591:H593)</f>
        <v>0</v>
      </c>
      <c r="I594" s="95"/>
      <c r="J594" s="96" t="s">
        <v>111</v>
      </c>
      <c r="K594" s="97"/>
      <c r="L594" s="87">
        <f>SUM(L589*H594)</f>
        <v>0</v>
      </c>
      <c r="M594" s="13"/>
      <c r="N594" s="36"/>
      <c r="O594" s="13"/>
      <c r="P594" s="49"/>
      <c r="Q594" s="22"/>
      <c r="R594" s="81"/>
      <c r="S594" s="94">
        <f>SUM(S591:S593)</f>
        <v>0</v>
      </c>
      <c r="T594" s="95"/>
      <c r="U594" s="96" t="s">
        <v>111</v>
      </c>
      <c r="V594" s="97"/>
      <c r="W594" s="87">
        <f>SUM(W589*S594)</f>
        <v>0</v>
      </c>
      <c r="X594" s="23"/>
      <c r="Y594" s="36"/>
      <c r="Z594" s="13"/>
      <c r="AA594" s="49"/>
      <c r="AB594" s="22"/>
      <c r="AC594" s="81"/>
      <c r="AD594" s="94">
        <f>SUM(AD591:AD593)</f>
        <v>0</v>
      </c>
      <c r="AE594" s="95"/>
      <c r="AF594" s="96" t="s">
        <v>111</v>
      </c>
      <c r="AG594" s="97"/>
      <c r="AH594" s="87">
        <f>SUM(AH589*AD594)</f>
        <v>0</v>
      </c>
      <c r="AI594" s="23"/>
      <c r="AJ594" s="13"/>
      <c r="AK594" s="13"/>
      <c r="AL594" s="13"/>
      <c r="AM594" s="13"/>
      <c r="AN594" s="13"/>
      <c r="AO594" s="13"/>
      <c r="AP594" s="13"/>
      <c r="AQ594" s="13"/>
      <c r="AR594" s="13"/>
      <c r="AS594" s="70"/>
      <c r="AY594" s="73"/>
    </row>
    <row r="595" spans="2:53" ht="13.5" thickBot="1" x14ac:dyDescent="0.25">
      <c r="B595" s="36"/>
      <c r="C595" s="36"/>
      <c r="D595" s="13"/>
      <c r="E595" s="13"/>
      <c r="F595" s="13"/>
      <c r="G595" s="13"/>
      <c r="H595" s="23"/>
      <c r="I595" s="13"/>
      <c r="J595" s="23"/>
      <c r="K595" s="13"/>
      <c r="L595" s="24"/>
      <c r="M595" s="13"/>
      <c r="N595" s="36"/>
      <c r="O595" s="13"/>
      <c r="P595" s="13"/>
      <c r="Q595" s="13"/>
      <c r="R595" s="13"/>
      <c r="S595" s="23"/>
      <c r="T595" s="13"/>
      <c r="U595" s="23"/>
      <c r="V595" s="13"/>
      <c r="W595" s="24"/>
      <c r="X595" s="23"/>
      <c r="Y595" s="36"/>
      <c r="Z595" s="13"/>
      <c r="AA595" s="13"/>
      <c r="AB595" s="13"/>
      <c r="AC595" s="13"/>
      <c r="AD595" s="23"/>
      <c r="AE595" s="13"/>
      <c r="AF595" s="23"/>
      <c r="AG595" s="13"/>
      <c r="AH595" s="24"/>
      <c r="AI595" s="23"/>
      <c r="AJ595" s="13"/>
      <c r="AK595" s="13"/>
      <c r="AL595" s="13"/>
      <c r="AM595" s="13"/>
      <c r="AN595" s="13"/>
      <c r="AO595" s="13"/>
      <c r="AP595" s="13"/>
      <c r="AQ595" s="13"/>
      <c r="AR595" s="13"/>
      <c r="AS595" s="70"/>
      <c r="AY595" s="73"/>
    </row>
    <row r="596" spans="2:53" ht="13.5" thickBot="1" x14ac:dyDescent="0.25">
      <c r="B596" s="36"/>
      <c r="C596" s="38"/>
      <c r="D596" s="39"/>
      <c r="E596" s="39"/>
      <c r="F596" s="39"/>
      <c r="G596" s="39"/>
      <c r="H596" s="98"/>
      <c r="I596" s="99"/>
      <c r="J596" s="85" t="s">
        <v>112</v>
      </c>
      <c r="K596" s="86"/>
      <c r="L596" s="87">
        <f>SUM(L589+L594)</f>
        <v>0</v>
      </c>
      <c r="M596" s="13"/>
      <c r="N596" s="38"/>
      <c r="O596" s="39"/>
      <c r="P596" s="39"/>
      <c r="Q596" s="39"/>
      <c r="R596" s="39"/>
      <c r="S596" s="98"/>
      <c r="T596" s="99"/>
      <c r="U596" s="85" t="s">
        <v>112</v>
      </c>
      <c r="V596" s="86"/>
      <c r="W596" s="87">
        <f>SUM(W589+W594)</f>
        <v>0</v>
      </c>
      <c r="X596" s="23"/>
      <c r="Y596" s="38"/>
      <c r="Z596" s="39"/>
      <c r="AA596" s="39"/>
      <c r="AB596" s="39"/>
      <c r="AC596" s="39"/>
      <c r="AD596" s="98"/>
      <c r="AE596" s="99"/>
      <c r="AF596" s="85" t="s">
        <v>112</v>
      </c>
      <c r="AG596" s="86"/>
      <c r="AH596" s="87">
        <f>SUM(AH589+AH594)</f>
        <v>0</v>
      </c>
      <c r="AI596" s="23"/>
      <c r="AJ596" s="13"/>
      <c r="AK596" s="13"/>
      <c r="AL596" s="13"/>
      <c r="AM596" s="13"/>
      <c r="AN596" s="13"/>
      <c r="AO596" s="13"/>
      <c r="AP596" s="13"/>
      <c r="AQ596" s="13"/>
      <c r="AR596" s="13"/>
      <c r="AS596" s="70"/>
      <c r="AY596" s="73"/>
    </row>
    <row r="597" spans="2:53" ht="13.5" thickBot="1" x14ac:dyDescent="0.25">
      <c r="B597" s="38"/>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72"/>
    </row>
    <row r="598" spans="2:53" ht="13.5" thickBot="1" x14ac:dyDescent="0.25"/>
    <row r="599" spans="2:53" ht="18" customHeight="1" thickBot="1" x14ac:dyDescent="0.3">
      <c r="B599" s="65"/>
      <c r="C599" s="66"/>
      <c r="D599" s="66"/>
      <c r="E599" s="66"/>
      <c r="F599" s="67"/>
      <c r="G599" s="67"/>
      <c r="H599" s="67"/>
      <c r="I599" s="67"/>
      <c r="J599" s="67"/>
      <c r="K599" s="66"/>
      <c r="L599" s="66"/>
      <c r="M599" s="66"/>
      <c r="N599" s="66"/>
      <c r="O599" s="80"/>
      <c r="P599" s="80"/>
      <c r="Q599" s="68"/>
      <c r="R599" s="68"/>
      <c r="S599" s="68"/>
      <c r="T599" s="68"/>
      <c r="U599" s="68"/>
      <c r="V599" s="66"/>
      <c r="W599" s="66"/>
      <c r="X599" s="66"/>
      <c r="Y599" s="66"/>
      <c r="Z599" s="80"/>
      <c r="AA599" s="80"/>
      <c r="AB599" s="68"/>
      <c r="AC599" s="68"/>
      <c r="AD599" s="68"/>
      <c r="AE599" s="68"/>
      <c r="AF599" s="68"/>
      <c r="AG599" s="66"/>
      <c r="AH599" s="66"/>
      <c r="AI599" s="66"/>
      <c r="AJ599" s="66"/>
      <c r="AK599" s="66"/>
      <c r="AL599" s="66"/>
      <c r="AM599" s="66"/>
      <c r="AN599" s="66"/>
      <c r="AO599" s="66"/>
      <c r="AP599" s="66"/>
      <c r="AQ599" s="66"/>
      <c r="AR599" s="66"/>
      <c r="AS599" s="69"/>
      <c r="AY599" s="73"/>
    </row>
    <row r="600" spans="2:53" ht="18" customHeight="1" thickBot="1" x14ac:dyDescent="0.3">
      <c r="B600" s="36"/>
      <c r="C600" s="264" t="s">
        <v>77</v>
      </c>
      <c r="D600" s="265"/>
      <c r="E600" s="266" t="str">
        <f>'CompetitorList &amp; ResultsSummary'!D36</f>
        <v>Competitor 18</v>
      </c>
      <c r="F600" s="266"/>
      <c r="G600" s="266"/>
      <c r="H600" s="266"/>
      <c r="I600" s="266"/>
      <c r="J600" s="266"/>
      <c r="K600" s="265" t="s">
        <v>78</v>
      </c>
      <c r="L600" s="265"/>
      <c r="M600" s="266" t="str">
        <f>'CompetitorList &amp; ResultsSummary'!F36</f>
        <v>Model 18</v>
      </c>
      <c r="N600" s="266"/>
      <c r="O600" s="266"/>
      <c r="P600" s="266"/>
      <c r="Q600" s="266"/>
      <c r="R600" s="266"/>
      <c r="S600" s="266"/>
      <c r="T600" s="113"/>
      <c r="U600" s="113"/>
      <c r="V600" s="97"/>
      <c r="W600" s="97"/>
      <c r="X600" s="97"/>
      <c r="Y600" s="97"/>
      <c r="Z600" s="97"/>
      <c r="AA600" s="97"/>
      <c r="AB600" s="97"/>
      <c r="AC600" s="97"/>
      <c r="AD600" s="97"/>
      <c r="AE600" s="113"/>
      <c r="AF600" s="113"/>
      <c r="AG600" s="97"/>
      <c r="AH600" s="97"/>
      <c r="AI600" s="97"/>
      <c r="AJ600" s="97"/>
      <c r="AK600" s="267"/>
      <c r="AL600" s="267"/>
      <c r="AM600" s="267"/>
      <c r="AN600" s="267"/>
      <c r="AO600" s="267"/>
      <c r="AP600" s="267"/>
      <c r="AQ600" s="267"/>
      <c r="AR600" s="268"/>
      <c r="AS600" s="70"/>
      <c r="AY600" s="73"/>
    </row>
    <row r="601" spans="2:53" ht="18" customHeight="1" thickBot="1" x14ac:dyDescent="0.25">
      <c r="B601" s="36"/>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70"/>
      <c r="AY601" s="73"/>
    </row>
    <row r="602" spans="2:53" ht="16.5" thickBot="1" x14ac:dyDescent="0.3">
      <c r="B602" s="36"/>
      <c r="C602" s="252" t="str">
        <f>E600</f>
        <v>Competitor 18</v>
      </c>
      <c r="D602" s="253"/>
      <c r="E602" s="253"/>
      <c r="F602" s="253"/>
      <c r="G602" s="253" t="s">
        <v>16</v>
      </c>
      <c r="H602" s="253"/>
      <c r="I602" s="253"/>
      <c r="J602" s="253"/>
      <c r="K602" s="253"/>
      <c r="L602" s="254"/>
      <c r="M602" s="71"/>
      <c r="N602" s="252" t="str">
        <f>E600</f>
        <v>Competitor 18</v>
      </c>
      <c r="O602" s="253"/>
      <c r="P602" s="253"/>
      <c r="Q602" s="253"/>
      <c r="R602" s="253" t="s">
        <v>20</v>
      </c>
      <c r="S602" s="253"/>
      <c r="T602" s="253"/>
      <c r="U602" s="253"/>
      <c r="V602" s="253"/>
      <c r="W602" s="254"/>
      <c r="X602" s="71"/>
      <c r="Y602" s="252" t="str">
        <f>C602</f>
        <v>Competitor 18</v>
      </c>
      <c r="Z602" s="253"/>
      <c r="AA602" s="253"/>
      <c r="AB602" s="253"/>
      <c r="AC602" s="253" t="s">
        <v>21</v>
      </c>
      <c r="AD602" s="253"/>
      <c r="AE602" s="253"/>
      <c r="AF602" s="253"/>
      <c r="AG602" s="253"/>
      <c r="AH602" s="254"/>
      <c r="AI602" s="71"/>
      <c r="AJ602" s="71"/>
      <c r="AK602" s="256" t="str">
        <f>E600</f>
        <v>Competitor 18</v>
      </c>
      <c r="AL602" s="257"/>
      <c r="AM602" s="257"/>
      <c r="AN602" s="80"/>
      <c r="AO602" s="80"/>
      <c r="AP602" s="258" t="s">
        <v>79</v>
      </c>
      <c r="AQ602" s="259"/>
      <c r="AR602" s="260"/>
      <c r="AS602" s="70"/>
      <c r="AY602" s="73"/>
    </row>
    <row r="603" spans="2:53" x14ac:dyDescent="0.2">
      <c r="B603" s="36"/>
      <c r="C603" s="255"/>
      <c r="D603" s="251"/>
      <c r="E603" s="251"/>
      <c r="F603" s="251"/>
      <c r="G603" s="251" t="s">
        <v>80</v>
      </c>
      <c r="H603" s="251"/>
      <c r="I603" s="251" t="s">
        <v>81</v>
      </c>
      <c r="J603" s="251"/>
      <c r="K603" s="104"/>
      <c r="L603" s="8" t="s">
        <v>11</v>
      </c>
      <c r="M603" s="49"/>
      <c r="N603" s="255"/>
      <c r="O603" s="251"/>
      <c r="P603" s="251"/>
      <c r="Q603" s="251"/>
      <c r="R603" s="251" t="s">
        <v>80</v>
      </c>
      <c r="S603" s="251"/>
      <c r="T603" s="251" t="s">
        <v>81</v>
      </c>
      <c r="U603" s="251"/>
      <c r="V603" s="104"/>
      <c r="W603" s="8" t="s">
        <v>11</v>
      </c>
      <c r="X603" s="49"/>
      <c r="Y603" s="255"/>
      <c r="Z603" s="251"/>
      <c r="AA603" s="251"/>
      <c r="AB603" s="251"/>
      <c r="AC603" s="251" t="s">
        <v>80</v>
      </c>
      <c r="AD603" s="251"/>
      <c r="AE603" s="251" t="s">
        <v>81</v>
      </c>
      <c r="AF603" s="251"/>
      <c r="AG603" s="104"/>
      <c r="AH603" s="8" t="s">
        <v>11</v>
      </c>
      <c r="AI603" s="49"/>
      <c r="AJ603" s="49"/>
      <c r="AK603" s="261"/>
      <c r="AL603" s="262"/>
      <c r="AM603" s="262"/>
      <c r="AN603" s="262"/>
      <c r="AO603" s="262"/>
      <c r="AP603" s="262"/>
      <c r="AQ603" s="262"/>
      <c r="AR603" s="263"/>
      <c r="AS603" s="70"/>
      <c r="AY603" s="73"/>
    </row>
    <row r="604" spans="2:53" x14ac:dyDescent="0.2">
      <c r="B604" s="36"/>
      <c r="C604" s="36"/>
      <c r="D604" s="247" t="s">
        <v>82</v>
      </c>
      <c r="E604" s="248"/>
      <c r="F604" s="9" t="s">
        <v>83</v>
      </c>
      <c r="G604" s="104" t="s">
        <v>84</v>
      </c>
      <c r="H604" s="104" t="s">
        <v>26</v>
      </c>
      <c r="I604" s="104" t="s">
        <v>84</v>
      </c>
      <c r="J604" s="104" t="s">
        <v>26</v>
      </c>
      <c r="K604" s="10"/>
      <c r="L604" s="8" t="s">
        <v>26</v>
      </c>
      <c r="M604" s="49"/>
      <c r="N604" s="36"/>
      <c r="O604" s="247" t="s">
        <v>82</v>
      </c>
      <c r="P604" s="248"/>
      <c r="Q604" s="9" t="s">
        <v>83</v>
      </c>
      <c r="R604" s="104" t="s">
        <v>84</v>
      </c>
      <c r="S604" s="104" t="s">
        <v>26</v>
      </c>
      <c r="T604" s="104" t="s">
        <v>84</v>
      </c>
      <c r="U604" s="104" t="s">
        <v>26</v>
      </c>
      <c r="V604" s="10"/>
      <c r="W604" s="8" t="s">
        <v>26</v>
      </c>
      <c r="X604" s="49"/>
      <c r="Y604" s="36"/>
      <c r="Z604" s="247" t="s">
        <v>82</v>
      </c>
      <c r="AA604" s="248"/>
      <c r="AB604" s="9" t="s">
        <v>83</v>
      </c>
      <c r="AC604" s="104" t="s">
        <v>84</v>
      </c>
      <c r="AD604" s="104" t="s">
        <v>26</v>
      </c>
      <c r="AE604" s="104" t="s">
        <v>84</v>
      </c>
      <c r="AF604" s="104" t="s">
        <v>26</v>
      </c>
      <c r="AG604" s="10"/>
      <c r="AH604" s="8" t="s">
        <v>26</v>
      </c>
      <c r="AI604" s="49"/>
      <c r="AJ604" s="49"/>
      <c r="AK604" s="11"/>
      <c r="AL604" s="12" t="s">
        <v>16</v>
      </c>
      <c r="AM604" s="12" t="s">
        <v>20</v>
      </c>
      <c r="AN604" s="12" t="s">
        <v>21</v>
      </c>
      <c r="AO604" s="49"/>
      <c r="AP604" s="13"/>
      <c r="AQ604" s="179" t="s">
        <v>85</v>
      </c>
      <c r="AR604" s="180">
        <f>AL605+AM605+AN605-AN607</f>
        <v>0</v>
      </c>
      <c r="AS604" s="70"/>
      <c r="AU604" s="102"/>
      <c r="AV604" s="102"/>
      <c r="AW604" s="102"/>
      <c r="AX604" s="102"/>
      <c r="AY604" s="102"/>
      <c r="AZ604" s="102"/>
      <c r="BA604" s="102"/>
    </row>
    <row r="605" spans="2:53" x14ac:dyDescent="0.2">
      <c r="B605" s="36"/>
      <c r="C605" s="16">
        <v>1</v>
      </c>
      <c r="D605" s="17" t="s">
        <v>86</v>
      </c>
      <c r="E605" s="106"/>
      <c r="F605" s="18">
        <v>11</v>
      </c>
      <c r="G605" s="76"/>
      <c r="H605" s="19">
        <f>SUM(G605*F605)</f>
        <v>0</v>
      </c>
      <c r="I605" s="76"/>
      <c r="J605" s="19">
        <f>SUM(I605*F605)</f>
        <v>0</v>
      </c>
      <c r="K605" s="20"/>
      <c r="L605" s="21">
        <f>SUM(H605+J605)</f>
        <v>0</v>
      </c>
      <c r="M605" s="13"/>
      <c r="N605" s="16">
        <v>1</v>
      </c>
      <c r="O605" s="17" t="s">
        <v>86</v>
      </c>
      <c r="P605" s="106"/>
      <c r="Q605" s="18">
        <v>11</v>
      </c>
      <c r="R605" s="76"/>
      <c r="S605" s="19">
        <f>SUM(R605*Q605)</f>
        <v>0</v>
      </c>
      <c r="T605" s="76"/>
      <c r="U605" s="19">
        <f>SUM(T605*Q605)</f>
        <v>0</v>
      </c>
      <c r="V605" s="20"/>
      <c r="W605" s="21">
        <f>SUM(S605+U605)</f>
        <v>0</v>
      </c>
      <c r="X605" s="176"/>
      <c r="Y605" s="16">
        <v>1</v>
      </c>
      <c r="Z605" s="17" t="s">
        <v>86</v>
      </c>
      <c r="AA605" s="106"/>
      <c r="AB605" s="18">
        <v>11</v>
      </c>
      <c r="AC605" s="76"/>
      <c r="AD605" s="19">
        <f>SUM(AC605*AB605)</f>
        <v>0</v>
      </c>
      <c r="AE605" s="76"/>
      <c r="AF605" s="19">
        <f>SUM(AE605*AB605)</f>
        <v>0</v>
      </c>
      <c r="AG605" s="20"/>
      <c r="AH605" s="21">
        <f>SUM(AD605+AF605)</f>
        <v>0</v>
      </c>
      <c r="AI605" s="176"/>
      <c r="AJ605" s="13"/>
      <c r="AK605" s="25"/>
      <c r="AL605" s="179">
        <f>SUM(L631)</f>
        <v>0</v>
      </c>
      <c r="AM605" s="179">
        <f>SUM(W631)</f>
        <v>0</v>
      </c>
      <c r="AN605" s="179">
        <f>SUM(AH631)</f>
        <v>0</v>
      </c>
      <c r="AO605" s="23"/>
      <c r="AP605" s="13"/>
      <c r="AQ605" s="100"/>
      <c r="AR605" s="15"/>
      <c r="AS605" s="70"/>
      <c r="AY605" s="73"/>
    </row>
    <row r="606" spans="2:53" x14ac:dyDescent="0.2">
      <c r="B606" s="36"/>
      <c r="C606" s="27">
        <v>2</v>
      </c>
      <c r="D606" s="77" t="s">
        <v>87</v>
      </c>
      <c r="E606" s="28"/>
      <c r="F606" s="29">
        <v>7</v>
      </c>
      <c r="G606" s="76"/>
      <c r="H606" s="26">
        <f>SUM(G606*F606)</f>
        <v>0</v>
      </c>
      <c r="I606" s="76"/>
      <c r="J606" s="30">
        <f>SUM(I606*F606)</f>
        <v>0</v>
      </c>
      <c r="K606" s="31"/>
      <c r="L606" s="32">
        <f>SUM(H606+J606)</f>
        <v>0</v>
      </c>
      <c r="M606" s="13"/>
      <c r="N606" s="27">
        <v>2</v>
      </c>
      <c r="O606" s="77" t="s">
        <v>87</v>
      </c>
      <c r="P606" s="28"/>
      <c r="Q606" s="29">
        <v>7</v>
      </c>
      <c r="R606" s="76"/>
      <c r="S606" s="26">
        <f>SUM(R606*Q606)</f>
        <v>0</v>
      </c>
      <c r="T606" s="76"/>
      <c r="U606" s="30">
        <f>SUM(T606*Q606)</f>
        <v>0</v>
      </c>
      <c r="V606" s="31"/>
      <c r="W606" s="32">
        <f>SUM(S606+U606)</f>
        <v>0</v>
      </c>
      <c r="X606" s="23"/>
      <c r="Y606" s="27">
        <v>2</v>
      </c>
      <c r="Z606" s="77" t="s">
        <v>87</v>
      </c>
      <c r="AA606" s="28"/>
      <c r="AB606" s="29">
        <v>7</v>
      </c>
      <c r="AC606" s="76"/>
      <c r="AD606" s="26">
        <f>SUM(AC606*AB606)</f>
        <v>0</v>
      </c>
      <c r="AE606" s="76"/>
      <c r="AF606" s="30">
        <f>SUM(AE606*AB606)</f>
        <v>0</v>
      </c>
      <c r="AG606" s="31"/>
      <c r="AH606" s="32">
        <f>SUM(AD606+AF606)</f>
        <v>0</v>
      </c>
      <c r="AI606" s="23"/>
      <c r="AJ606" s="13"/>
      <c r="AK606" s="36"/>
      <c r="AL606" s="23"/>
      <c r="AM606" s="23"/>
      <c r="AN606" s="23"/>
      <c r="AO606" s="23"/>
      <c r="AP606" s="13"/>
      <c r="AQ606" s="14"/>
      <c r="AR606" s="15"/>
      <c r="AS606" s="70"/>
      <c r="AY606" s="73"/>
    </row>
    <row r="607" spans="2:53" x14ac:dyDescent="0.2">
      <c r="B607" s="36"/>
      <c r="C607" s="25">
        <v>3</v>
      </c>
      <c r="D607" s="17" t="s">
        <v>88</v>
      </c>
      <c r="E607" s="28"/>
      <c r="F607" s="29">
        <v>7</v>
      </c>
      <c r="G607" s="76"/>
      <c r="H607" s="26">
        <f>SUM(G607*F607)</f>
        <v>0</v>
      </c>
      <c r="I607" s="76"/>
      <c r="J607" s="26">
        <f>SUM(I607*F607)</f>
        <v>0</v>
      </c>
      <c r="K607" s="34"/>
      <c r="L607" s="35">
        <f>SUM(H607+J607)</f>
        <v>0</v>
      </c>
      <c r="M607" s="13"/>
      <c r="N607" s="25">
        <v>3</v>
      </c>
      <c r="O607" s="17" t="s">
        <v>88</v>
      </c>
      <c r="P607" s="28"/>
      <c r="Q607" s="29">
        <v>7</v>
      </c>
      <c r="R607" s="76"/>
      <c r="S607" s="26">
        <f>SUM(R607*Q607)</f>
        <v>0</v>
      </c>
      <c r="T607" s="76"/>
      <c r="U607" s="26">
        <f>SUM(T607*Q607)</f>
        <v>0</v>
      </c>
      <c r="V607" s="34"/>
      <c r="W607" s="35">
        <f>SUM(S607+U607)</f>
        <v>0</v>
      </c>
      <c r="X607" s="23"/>
      <c r="Y607" s="25">
        <v>3</v>
      </c>
      <c r="Z607" s="17" t="s">
        <v>88</v>
      </c>
      <c r="AA607" s="28"/>
      <c r="AB607" s="29">
        <v>7</v>
      </c>
      <c r="AC607" s="76"/>
      <c r="AD607" s="26">
        <f>SUM(AC607*AB607)</f>
        <v>0</v>
      </c>
      <c r="AE607" s="76"/>
      <c r="AF607" s="26">
        <f>SUM(AE607*AB607)</f>
        <v>0</v>
      </c>
      <c r="AG607" s="34"/>
      <c r="AH607" s="35">
        <f>SUM(AD607+AF607)</f>
        <v>0</v>
      </c>
      <c r="AI607" s="23"/>
      <c r="AJ607" s="13"/>
      <c r="AK607" s="16" t="s">
        <v>89</v>
      </c>
      <c r="AL607" s="178">
        <f>MAX(AL605:AN605)</f>
        <v>0</v>
      </c>
      <c r="AM607" s="34" t="s">
        <v>90</v>
      </c>
      <c r="AN607" s="179">
        <f>MIN(AL605:AN605)</f>
        <v>0</v>
      </c>
      <c r="AO607" s="23"/>
      <c r="AP607" s="13"/>
      <c r="AQ607" s="14"/>
      <c r="AR607" s="15"/>
      <c r="AS607" s="70"/>
      <c r="AY607" s="73"/>
    </row>
    <row r="608" spans="2:53" x14ac:dyDescent="0.2">
      <c r="B608" s="36"/>
      <c r="C608" s="27">
        <v>4</v>
      </c>
      <c r="D608" s="77" t="s">
        <v>91</v>
      </c>
      <c r="E608" s="28"/>
      <c r="F608" s="29">
        <v>7</v>
      </c>
      <c r="G608" s="76"/>
      <c r="H608" s="26">
        <f t="shared" ref="H608:H613" si="153">SUM(G608*F608)</f>
        <v>0</v>
      </c>
      <c r="I608" s="76"/>
      <c r="J608" s="26">
        <f t="shared" ref="J608:J613" si="154">SUM(I608*F608)</f>
        <v>0</v>
      </c>
      <c r="K608" s="37"/>
      <c r="L608" s="35">
        <f t="shared" ref="L608:L613" si="155">SUM(H608+J608)</f>
        <v>0</v>
      </c>
      <c r="M608" s="13"/>
      <c r="N608" s="27">
        <v>4</v>
      </c>
      <c r="O608" s="77" t="s">
        <v>91</v>
      </c>
      <c r="P608" s="28"/>
      <c r="Q608" s="29">
        <v>7</v>
      </c>
      <c r="R608" s="76"/>
      <c r="S608" s="26">
        <f t="shared" ref="S608:S613" si="156">SUM(R608*Q608)</f>
        <v>0</v>
      </c>
      <c r="T608" s="76"/>
      <c r="U608" s="26">
        <f t="shared" ref="U608:U613" si="157">SUM(T608*Q608)</f>
        <v>0</v>
      </c>
      <c r="V608" s="37"/>
      <c r="W608" s="35">
        <f t="shared" ref="W608:W613" si="158">SUM(S608+U608)</f>
        <v>0</v>
      </c>
      <c r="X608" s="23"/>
      <c r="Y608" s="27">
        <v>4</v>
      </c>
      <c r="Z608" s="77" t="s">
        <v>91</v>
      </c>
      <c r="AA608" s="28"/>
      <c r="AB608" s="29">
        <v>7</v>
      </c>
      <c r="AC608" s="76"/>
      <c r="AD608" s="26">
        <f t="shared" ref="AD608:AD613" si="159">SUM(AC608*AB608)</f>
        <v>0</v>
      </c>
      <c r="AE608" s="76"/>
      <c r="AF608" s="26">
        <f t="shared" ref="AF608:AF613" si="160">SUM(AE608*AB608)</f>
        <v>0</v>
      </c>
      <c r="AG608" s="37"/>
      <c r="AH608" s="35">
        <f t="shared" ref="AH608:AH613" si="161">SUM(AD608+AF608)</f>
        <v>0</v>
      </c>
      <c r="AI608" s="23"/>
      <c r="AJ608" s="13"/>
      <c r="AK608" s="177"/>
      <c r="AL608" s="100"/>
      <c r="AM608" s="13"/>
      <c r="AN608" s="13"/>
      <c r="AO608" s="13"/>
      <c r="AP608" s="13"/>
      <c r="AQ608" s="14"/>
      <c r="AR608" s="15"/>
      <c r="AS608" s="70"/>
      <c r="AY608" s="73"/>
    </row>
    <row r="609" spans="2:51" x14ac:dyDescent="0.2">
      <c r="B609" s="36"/>
      <c r="C609" s="27">
        <v>5</v>
      </c>
      <c r="D609" s="77" t="s">
        <v>93</v>
      </c>
      <c r="E609" s="28"/>
      <c r="F609" s="29">
        <v>7</v>
      </c>
      <c r="G609" s="76"/>
      <c r="H609" s="26">
        <f t="shared" si="153"/>
        <v>0</v>
      </c>
      <c r="I609" s="76"/>
      <c r="J609" s="26">
        <f t="shared" si="154"/>
        <v>0</v>
      </c>
      <c r="K609" s="37"/>
      <c r="L609" s="35">
        <f t="shared" si="155"/>
        <v>0</v>
      </c>
      <c r="M609" s="13"/>
      <c r="N609" s="27">
        <v>5</v>
      </c>
      <c r="O609" s="77" t="s">
        <v>93</v>
      </c>
      <c r="P609" s="28"/>
      <c r="Q609" s="29">
        <v>7</v>
      </c>
      <c r="R609" s="76"/>
      <c r="S609" s="26">
        <f t="shared" si="156"/>
        <v>0</v>
      </c>
      <c r="T609" s="76"/>
      <c r="U609" s="26">
        <f t="shared" si="157"/>
        <v>0</v>
      </c>
      <c r="V609" s="37"/>
      <c r="W609" s="35">
        <f t="shared" si="158"/>
        <v>0</v>
      </c>
      <c r="X609" s="23"/>
      <c r="Y609" s="27">
        <v>5</v>
      </c>
      <c r="Z609" s="77" t="s">
        <v>93</v>
      </c>
      <c r="AA609" s="28"/>
      <c r="AB609" s="29">
        <v>7</v>
      </c>
      <c r="AC609" s="76"/>
      <c r="AD609" s="26">
        <f t="shared" si="159"/>
        <v>0</v>
      </c>
      <c r="AE609" s="76"/>
      <c r="AF609" s="26">
        <f t="shared" si="160"/>
        <v>0</v>
      </c>
      <c r="AG609" s="37"/>
      <c r="AH609" s="35">
        <f t="shared" si="161"/>
        <v>0</v>
      </c>
      <c r="AI609" s="23"/>
      <c r="AJ609" s="13"/>
      <c r="AK609" s="177"/>
      <c r="AL609" s="100"/>
      <c r="AM609" s="13"/>
      <c r="AN609" s="13"/>
      <c r="AO609" s="13"/>
      <c r="AP609" s="13"/>
      <c r="AQ609" s="14"/>
      <c r="AR609" s="15"/>
      <c r="AS609" s="70"/>
      <c r="AY609" s="73"/>
    </row>
    <row r="610" spans="2:51" x14ac:dyDescent="0.2">
      <c r="B610" s="36"/>
      <c r="C610" s="27">
        <v>6</v>
      </c>
      <c r="D610" s="17" t="s">
        <v>94</v>
      </c>
      <c r="E610" s="28"/>
      <c r="F610" s="29">
        <v>7</v>
      </c>
      <c r="G610" s="76"/>
      <c r="H610" s="26">
        <f t="shared" si="153"/>
        <v>0</v>
      </c>
      <c r="I610" s="76"/>
      <c r="J610" s="26">
        <f t="shared" si="154"/>
        <v>0</v>
      </c>
      <c r="K610" s="37"/>
      <c r="L610" s="35">
        <f t="shared" si="155"/>
        <v>0</v>
      </c>
      <c r="M610" s="13"/>
      <c r="N610" s="27">
        <v>6</v>
      </c>
      <c r="O610" s="17" t="s">
        <v>94</v>
      </c>
      <c r="P610" s="28"/>
      <c r="Q610" s="29">
        <v>7</v>
      </c>
      <c r="R610" s="76"/>
      <c r="S610" s="26">
        <f t="shared" si="156"/>
        <v>0</v>
      </c>
      <c r="T610" s="76"/>
      <c r="U610" s="26">
        <f t="shared" si="157"/>
        <v>0</v>
      </c>
      <c r="V610" s="37"/>
      <c r="W610" s="35">
        <f t="shared" si="158"/>
        <v>0</v>
      </c>
      <c r="X610" s="23"/>
      <c r="Y610" s="27">
        <v>6</v>
      </c>
      <c r="Z610" s="17" t="s">
        <v>94</v>
      </c>
      <c r="AA610" s="28"/>
      <c r="AB610" s="29">
        <v>7</v>
      </c>
      <c r="AC610" s="76"/>
      <c r="AD610" s="26">
        <f t="shared" si="159"/>
        <v>0</v>
      </c>
      <c r="AE610" s="76"/>
      <c r="AF610" s="26">
        <f t="shared" si="160"/>
        <v>0</v>
      </c>
      <c r="AG610" s="37"/>
      <c r="AH610" s="35">
        <f t="shared" si="161"/>
        <v>0</v>
      </c>
      <c r="AI610" s="23"/>
      <c r="AJ610" s="13"/>
      <c r="AK610" s="36"/>
      <c r="AL610" s="13"/>
      <c r="AM610" s="13"/>
      <c r="AN610" s="13"/>
      <c r="AO610" s="13"/>
      <c r="AP610" s="13"/>
      <c r="AQ610" s="14"/>
      <c r="AR610" s="15"/>
      <c r="AS610" s="70"/>
      <c r="AY610" s="73"/>
    </row>
    <row r="611" spans="2:51" ht="13.5" thickBot="1" x14ac:dyDescent="0.25">
      <c r="B611" s="36"/>
      <c r="C611" s="27">
        <v>7</v>
      </c>
      <c r="D611" s="77" t="s">
        <v>95</v>
      </c>
      <c r="E611" s="28"/>
      <c r="F611" s="29">
        <v>7</v>
      </c>
      <c r="G611" s="76"/>
      <c r="H611" s="26">
        <f t="shared" si="153"/>
        <v>0</v>
      </c>
      <c r="I611" s="76"/>
      <c r="J611" s="26">
        <f t="shared" si="154"/>
        <v>0</v>
      </c>
      <c r="K611" s="37"/>
      <c r="L611" s="35">
        <f t="shared" si="155"/>
        <v>0</v>
      </c>
      <c r="M611" s="13"/>
      <c r="N611" s="27">
        <v>7</v>
      </c>
      <c r="O611" s="77" t="s">
        <v>95</v>
      </c>
      <c r="P611" s="28"/>
      <c r="Q611" s="29">
        <v>7</v>
      </c>
      <c r="R611" s="76"/>
      <c r="S611" s="26">
        <f t="shared" si="156"/>
        <v>0</v>
      </c>
      <c r="T611" s="76"/>
      <c r="U611" s="26">
        <f t="shared" si="157"/>
        <v>0</v>
      </c>
      <c r="V611" s="37"/>
      <c r="W611" s="35">
        <f t="shared" si="158"/>
        <v>0</v>
      </c>
      <c r="X611" s="23"/>
      <c r="Y611" s="27">
        <v>7</v>
      </c>
      <c r="Z611" s="77" t="s">
        <v>95</v>
      </c>
      <c r="AA611" s="28"/>
      <c r="AB611" s="29">
        <v>7</v>
      </c>
      <c r="AC611" s="76"/>
      <c r="AD611" s="26">
        <f t="shared" si="159"/>
        <v>0</v>
      </c>
      <c r="AE611" s="76"/>
      <c r="AF611" s="26">
        <f t="shared" si="160"/>
        <v>0</v>
      </c>
      <c r="AG611" s="37"/>
      <c r="AH611" s="35">
        <f t="shared" si="161"/>
        <v>0</v>
      </c>
      <c r="AI611" s="23"/>
      <c r="AJ611" s="13"/>
      <c r="AK611" s="38"/>
      <c r="AL611" s="39"/>
      <c r="AM611" s="39"/>
      <c r="AN611" s="39"/>
      <c r="AO611" s="39"/>
      <c r="AP611" s="39"/>
      <c r="AQ611" s="40"/>
      <c r="AR611" s="41"/>
      <c r="AS611" s="70"/>
      <c r="AY611" s="73"/>
    </row>
    <row r="612" spans="2:51" x14ac:dyDescent="0.2">
      <c r="B612" s="36"/>
      <c r="C612" s="27">
        <v>8</v>
      </c>
      <c r="D612" s="77" t="s">
        <v>96</v>
      </c>
      <c r="E612" s="28"/>
      <c r="F612" s="29">
        <v>7</v>
      </c>
      <c r="G612" s="76"/>
      <c r="H612" s="26">
        <f t="shared" si="153"/>
        <v>0</v>
      </c>
      <c r="I612" s="76"/>
      <c r="J612" s="26">
        <f t="shared" si="154"/>
        <v>0</v>
      </c>
      <c r="K612" s="37"/>
      <c r="L612" s="35">
        <f t="shared" si="155"/>
        <v>0</v>
      </c>
      <c r="M612" s="13"/>
      <c r="N612" s="27">
        <v>8</v>
      </c>
      <c r="O612" s="77" t="s">
        <v>96</v>
      </c>
      <c r="P612" s="28"/>
      <c r="Q612" s="29">
        <v>7</v>
      </c>
      <c r="R612" s="76"/>
      <c r="S612" s="26">
        <f t="shared" si="156"/>
        <v>0</v>
      </c>
      <c r="T612" s="76"/>
      <c r="U612" s="26">
        <f t="shared" si="157"/>
        <v>0</v>
      </c>
      <c r="V612" s="37"/>
      <c r="W612" s="35">
        <f t="shared" si="158"/>
        <v>0</v>
      </c>
      <c r="X612" s="23"/>
      <c r="Y612" s="27">
        <v>8</v>
      </c>
      <c r="Z612" s="77" t="s">
        <v>96</v>
      </c>
      <c r="AA612" s="28"/>
      <c r="AB612" s="29">
        <v>7</v>
      </c>
      <c r="AC612" s="76"/>
      <c r="AD612" s="26">
        <f t="shared" si="159"/>
        <v>0</v>
      </c>
      <c r="AE612" s="76"/>
      <c r="AF612" s="26">
        <f t="shared" si="160"/>
        <v>0</v>
      </c>
      <c r="AG612" s="37"/>
      <c r="AH612" s="35">
        <f t="shared" si="161"/>
        <v>0</v>
      </c>
      <c r="AI612" s="23"/>
      <c r="AJ612" s="13"/>
      <c r="AK612" s="13"/>
      <c r="AL612" s="13"/>
      <c r="AM612" s="13"/>
      <c r="AN612" s="13"/>
      <c r="AO612" s="13"/>
      <c r="AP612" s="13"/>
      <c r="AQ612" s="13"/>
      <c r="AR612" s="13"/>
      <c r="AS612" s="70"/>
      <c r="AY612" s="73"/>
    </row>
    <row r="613" spans="2:51" x14ac:dyDescent="0.2">
      <c r="B613" s="36"/>
      <c r="C613" s="27">
        <v>9</v>
      </c>
      <c r="D613" s="17" t="s">
        <v>97</v>
      </c>
      <c r="E613" s="28"/>
      <c r="F613" s="29">
        <v>7</v>
      </c>
      <c r="G613" s="76"/>
      <c r="H613" s="26">
        <f t="shared" si="153"/>
        <v>0</v>
      </c>
      <c r="I613" s="76"/>
      <c r="J613" s="26">
        <f t="shared" si="154"/>
        <v>0</v>
      </c>
      <c r="K613" s="31"/>
      <c r="L613" s="35">
        <f t="shared" si="155"/>
        <v>0</v>
      </c>
      <c r="M613" s="13"/>
      <c r="N613" s="27">
        <v>9</v>
      </c>
      <c r="O613" s="17" t="s">
        <v>97</v>
      </c>
      <c r="P613" s="28"/>
      <c r="Q613" s="29">
        <v>7</v>
      </c>
      <c r="R613" s="76"/>
      <c r="S613" s="26">
        <f t="shared" si="156"/>
        <v>0</v>
      </c>
      <c r="T613" s="76"/>
      <c r="U613" s="26">
        <f t="shared" si="157"/>
        <v>0</v>
      </c>
      <c r="V613" s="31"/>
      <c r="W613" s="35">
        <f t="shared" si="158"/>
        <v>0</v>
      </c>
      <c r="X613" s="23"/>
      <c r="Y613" s="27">
        <v>9</v>
      </c>
      <c r="Z613" s="17" t="s">
        <v>97</v>
      </c>
      <c r="AA613" s="28"/>
      <c r="AB613" s="29">
        <v>7</v>
      </c>
      <c r="AC613" s="76"/>
      <c r="AD613" s="26">
        <f t="shared" si="159"/>
        <v>0</v>
      </c>
      <c r="AE613" s="76"/>
      <c r="AF613" s="26">
        <f t="shared" si="160"/>
        <v>0</v>
      </c>
      <c r="AG613" s="31"/>
      <c r="AH613" s="35">
        <f t="shared" si="161"/>
        <v>0</v>
      </c>
      <c r="AI613" s="23"/>
      <c r="AJ613" s="13"/>
      <c r="AK613" s="13"/>
      <c r="AL613" s="13"/>
      <c r="AM613" s="13"/>
      <c r="AN613" s="13"/>
      <c r="AO613" s="13"/>
      <c r="AP613" s="13"/>
      <c r="AQ613" s="13"/>
      <c r="AR613" s="13"/>
      <c r="AS613" s="70"/>
      <c r="AY613" s="73"/>
    </row>
    <row r="614" spans="2:51" x14ac:dyDescent="0.2">
      <c r="B614" s="36"/>
      <c r="C614" s="25">
        <v>10</v>
      </c>
      <c r="D614" s="33" t="s">
        <v>98</v>
      </c>
      <c r="E614" s="20"/>
      <c r="F614" s="29">
        <v>11</v>
      </c>
      <c r="G614" s="76"/>
      <c r="H614" s="26">
        <f>SUM(G614*F614)</f>
        <v>0</v>
      </c>
      <c r="I614" s="76"/>
      <c r="J614" s="26">
        <f>SUM(I614*F614)</f>
        <v>0</v>
      </c>
      <c r="K614" s="10"/>
      <c r="L614" s="35">
        <f>SUM(H614+J614)</f>
        <v>0</v>
      </c>
      <c r="M614" s="13"/>
      <c r="N614" s="25">
        <v>10</v>
      </c>
      <c r="O614" s="33" t="s">
        <v>98</v>
      </c>
      <c r="P614" s="20"/>
      <c r="Q614" s="29">
        <v>11</v>
      </c>
      <c r="R614" s="76"/>
      <c r="S614" s="26">
        <f>SUM(R614*Q614)</f>
        <v>0</v>
      </c>
      <c r="T614" s="76"/>
      <c r="U614" s="26">
        <f>SUM(T614*Q614)</f>
        <v>0</v>
      </c>
      <c r="V614" s="10"/>
      <c r="W614" s="35">
        <f>SUM(S614+U614)</f>
        <v>0</v>
      </c>
      <c r="X614" s="23"/>
      <c r="Y614" s="25">
        <v>10</v>
      </c>
      <c r="Z614" s="33" t="s">
        <v>98</v>
      </c>
      <c r="AA614" s="20"/>
      <c r="AB614" s="29">
        <v>11</v>
      </c>
      <c r="AC614" s="76"/>
      <c r="AD614" s="26">
        <f>SUM(AC614*AB614)</f>
        <v>0</v>
      </c>
      <c r="AE614" s="76"/>
      <c r="AF614" s="26">
        <f>SUM(AE614*AB614)</f>
        <v>0</v>
      </c>
      <c r="AG614" s="10"/>
      <c r="AH614" s="35">
        <f>SUM(AD614+AF614)</f>
        <v>0</v>
      </c>
      <c r="AI614" s="23"/>
      <c r="AJ614" s="13"/>
      <c r="AK614" s="13"/>
      <c r="AL614" s="13"/>
      <c r="AM614" s="13"/>
      <c r="AN614" s="13"/>
      <c r="AO614" s="13"/>
      <c r="AP614" s="13"/>
      <c r="AQ614" s="13"/>
      <c r="AR614" s="13"/>
      <c r="AS614" s="70"/>
      <c r="AY614" s="73"/>
    </row>
    <row r="615" spans="2:51" x14ac:dyDescent="0.2">
      <c r="B615" s="36"/>
      <c r="C615" s="36"/>
      <c r="D615" s="13"/>
      <c r="E615" s="22"/>
      <c r="F615" s="13"/>
      <c r="G615" s="23"/>
      <c r="H615" s="13"/>
      <c r="I615" s="23"/>
      <c r="J615" s="13"/>
      <c r="K615" s="23"/>
      <c r="L615" s="24"/>
      <c r="M615" s="13"/>
      <c r="N615" s="36"/>
      <c r="O615" s="13"/>
      <c r="P615" s="22"/>
      <c r="Q615" s="13"/>
      <c r="R615" s="23"/>
      <c r="S615" s="13"/>
      <c r="T615" s="23"/>
      <c r="U615" s="13"/>
      <c r="V615" s="23"/>
      <c r="W615" s="24"/>
      <c r="X615" s="23"/>
      <c r="Y615" s="36"/>
      <c r="Z615" s="13"/>
      <c r="AA615" s="22"/>
      <c r="AB615" s="13"/>
      <c r="AC615" s="23"/>
      <c r="AD615" s="13"/>
      <c r="AE615" s="23"/>
      <c r="AF615" s="13"/>
      <c r="AG615" s="23"/>
      <c r="AH615" s="24"/>
      <c r="AI615" s="23"/>
      <c r="AJ615" s="13"/>
      <c r="AK615" s="13"/>
      <c r="AL615" s="13"/>
      <c r="AM615" s="13"/>
      <c r="AN615" s="13"/>
      <c r="AO615" s="13"/>
      <c r="AP615" s="13"/>
      <c r="AQ615" s="13"/>
      <c r="AR615" s="13"/>
      <c r="AS615" s="70"/>
      <c r="AY615" s="73"/>
    </row>
    <row r="616" spans="2:51" x14ac:dyDescent="0.2">
      <c r="B616" s="36"/>
      <c r="C616" s="25">
        <v>11</v>
      </c>
      <c r="D616" s="249" t="s">
        <v>99</v>
      </c>
      <c r="E616" s="250"/>
      <c r="F616" s="42"/>
      <c r="G616" s="43"/>
      <c r="H616" s="43"/>
      <c r="I616" s="43"/>
      <c r="J616" s="43"/>
      <c r="K616" s="13"/>
      <c r="L616" s="44"/>
      <c r="M616" s="13"/>
      <c r="N616" s="25">
        <v>11</v>
      </c>
      <c r="O616" s="249" t="s">
        <v>99</v>
      </c>
      <c r="P616" s="250"/>
      <c r="Q616" s="42"/>
      <c r="R616" s="43"/>
      <c r="S616" s="43"/>
      <c r="T616" s="43"/>
      <c r="U616" s="43"/>
      <c r="V616" s="13"/>
      <c r="W616" s="44"/>
      <c r="X616" s="23"/>
      <c r="Y616" s="25">
        <v>11</v>
      </c>
      <c r="Z616" s="249" t="s">
        <v>99</v>
      </c>
      <c r="AA616" s="250"/>
      <c r="AB616" s="42"/>
      <c r="AC616" s="43"/>
      <c r="AD616" s="43"/>
      <c r="AE616" s="43"/>
      <c r="AF616" s="43"/>
      <c r="AG616" s="13"/>
      <c r="AH616" s="44"/>
      <c r="AI616" s="23"/>
      <c r="AJ616" s="13"/>
      <c r="AK616" s="13"/>
      <c r="AL616" s="13"/>
      <c r="AM616" s="13"/>
      <c r="AN616" s="13"/>
      <c r="AO616" s="13"/>
      <c r="AP616" s="13"/>
      <c r="AQ616" s="13"/>
      <c r="AR616" s="13"/>
      <c r="AS616" s="70"/>
      <c r="AY616" s="73"/>
    </row>
    <row r="617" spans="2:51" x14ac:dyDescent="0.2">
      <c r="B617" s="36"/>
      <c r="C617" s="25"/>
      <c r="D617" s="17" t="s">
        <v>100</v>
      </c>
      <c r="E617" s="20"/>
      <c r="F617" s="46">
        <v>6</v>
      </c>
      <c r="G617" s="76"/>
      <c r="H617" s="47">
        <f>SUM(G617*F617)</f>
        <v>0</v>
      </c>
      <c r="I617" s="76"/>
      <c r="J617" s="48">
        <f>SUM(I617*F617)</f>
        <v>0</v>
      </c>
      <c r="K617" s="34"/>
      <c r="L617" s="44">
        <f>SUM(H617+J617)</f>
        <v>0</v>
      </c>
      <c r="M617" s="13"/>
      <c r="N617" s="25"/>
      <c r="O617" s="17" t="s">
        <v>100</v>
      </c>
      <c r="P617" s="20"/>
      <c r="Q617" s="46">
        <v>6</v>
      </c>
      <c r="R617" s="76"/>
      <c r="S617" s="47">
        <f>SUM(R617*Q617)</f>
        <v>0</v>
      </c>
      <c r="T617" s="76"/>
      <c r="U617" s="48">
        <f>SUM(T617*Q617)</f>
        <v>0</v>
      </c>
      <c r="V617" s="34"/>
      <c r="W617" s="44">
        <f>SUM(S617+U617)</f>
        <v>0</v>
      </c>
      <c r="X617" s="23"/>
      <c r="Y617" s="25"/>
      <c r="Z617" s="17" t="s">
        <v>100</v>
      </c>
      <c r="AA617" s="20"/>
      <c r="AB617" s="46">
        <v>6</v>
      </c>
      <c r="AC617" s="76"/>
      <c r="AD617" s="47">
        <f>SUM(AC617*AB617)</f>
        <v>0</v>
      </c>
      <c r="AE617" s="76"/>
      <c r="AF617" s="48">
        <f>SUM(AE617*AB617)</f>
        <v>0</v>
      </c>
      <c r="AG617" s="34"/>
      <c r="AH617" s="44">
        <f>SUM(AD617+AF617)</f>
        <v>0</v>
      </c>
      <c r="AI617" s="23"/>
      <c r="AJ617" s="13"/>
      <c r="AK617" s="13"/>
      <c r="AL617" s="13"/>
      <c r="AM617" s="13"/>
      <c r="AN617" s="13"/>
      <c r="AO617" s="13"/>
      <c r="AP617" s="13"/>
      <c r="AQ617" s="13"/>
      <c r="AR617" s="13"/>
      <c r="AS617" s="70"/>
      <c r="AY617" s="73"/>
    </row>
    <row r="618" spans="2:51" x14ac:dyDescent="0.2">
      <c r="B618" s="36"/>
      <c r="C618" s="25"/>
      <c r="D618" s="17" t="s">
        <v>101</v>
      </c>
      <c r="E618" s="45"/>
      <c r="F618" s="46">
        <v>4</v>
      </c>
      <c r="G618" s="76"/>
      <c r="H618" s="47">
        <f>SUM(G618*F618)</f>
        <v>0</v>
      </c>
      <c r="I618" s="76"/>
      <c r="J618" s="48">
        <f>SUM(I618*F618)</f>
        <v>0</v>
      </c>
      <c r="K618" s="34"/>
      <c r="L618" s="44">
        <f>SUM(H618+J618)</f>
        <v>0</v>
      </c>
      <c r="M618" s="13"/>
      <c r="N618" s="25"/>
      <c r="O618" s="17" t="s">
        <v>101</v>
      </c>
      <c r="P618" s="45"/>
      <c r="Q618" s="46">
        <v>4</v>
      </c>
      <c r="R618" s="76"/>
      <c r="S618" s="47">
        <f>SUM(R618*Q618)</f>
        <v>0</v>
      </c>
      <c r="T618" s="76"/>
      <c r="U618" s="48">
        <f>SUM(T618*Q618)</f>
        <v>0</v>
      </c>
      <c r="V618" s="34"/>
      <c r="W618" s="44">
        <f>SUM(S618+U618)</f>
        <v>0</v>
      </c>
      <c r="X618" s="23"/>
      <c r="Y618" s="25"/>
      <c r="Z618" s="17" t="s">
        <v>101</v>
      </c>
      <c r="AA618" s="45"/>
      <c r="AB618" s="46">
        <v>4</v>
      </c>
      <c r="AC618" s="76"/>
      <c r="AD618" s="47">
        <f>SUM(AC618*AB618)</f>
        <v>0</v>
      </c>
      <c r="AE618" s="76"/>
      <c r="AF618" s="48">
        <f>SUM(AE618*AB618)</f>
        <v>0</v>
      </c>
      <c r="AG618" s="34"/>
      <c r="AH618" s="44">
        <f>SUM(AD618+AF618)</f>
        <v>0</v>
      </c>
      <c r="AI618" s="23"/>
      <c r="AJ618" s="13"/>
      <c r="AK618" s="13"/>
      <c r="AL618" s="13"/>
      <c r="AM618" s="13"/>
      <c r="AN618" s="13"/>
      <c r="AO618" s="13"/>
      <c r="AP618" s="13"/>
      <c r="AQ618" s="13"/>
      <c r="AR618" s="13"/>
      <c r="AS618" s="70"/>
      <c r="AY618" s="73"/>
    </row>
    <row r="619" spans="2:51" x14ac:dyDescent="0.2">
      <c r="B619" s="36"/>
      <c r="C619" s="25"/>
      <c r="D619" s="17" t="s">
        <v>102</v>
      </c>
      <c r="E619" s="20"/>
      <c r="F619" s="29">
        <v>2</v>
      </c>
      <c r="G619" s="76"/>
      <c r="H619" s="26">
        <f>SUM(G619*F619)</f>
        <v>0</v>
      </c>
      <c r="I619" s="76"/>
      <c r="J619" s="26">
        <f>SUM(I619*F619)</f>
        <v>0</v>
      </c>
      <c r="K619" s="37"/>
      <c r="L619" s="35">
        <f>SUM(H619+J619)</f>
        <v>0</v>
      </c>
      <c r="M619" s="13"/>
      <c r="N619" s="25"/>
      <c r="O619" s="17" t="s">
        <v>102</v>
      </c>
      <c r="P619" s="20"/>
      <c r="Q619" s="29">
        <v>2</v>
      </c>
      <c r="R619" s="76"/>
      <c r="S619" s="26">
        <f>SUM(R619*Q619)</f>
        <v>0</v>
      </c>
      <c r="T619" s="76"/>
      <c r="U619" s="26">
        <f>SUM(T619*Q619)</f>
        <v>0</v>
      </c>
      <c r="V619" s="37"/>
      <c r="W619" s="35">
        <f>SUM(S619+U619)</f>
        <v>0</v>
      </c>
      <c r="X619" s="23"/>
      <c r="Y619" s="25"/>
      <c r="Z619" s="17" t="s">
        <v>102</v>
      </c>
      <c r="AA619" s="20"/>
      <c r="AB619" s="29">
        <v>2</v>
      </c>
      <c r="AC619" s="76"/>
      <c r="AD619" s="26">
        <f>SUM(AC619*AB619)</f>
        <v>0</v>
      </c>
      <c r="AE619" s="76"/>
      <c r="AF619" s="26">
        <f>SUM(AE619*AB619)</f>
        <v>0</v>
      </c>
      <c r="AG619" s="37"/>
      <c r="AH619" s="35">
        <f>SUM(AD619+AF619)</f>
        <v>0</v>
      </c>
      <c r="AI619" s="23"/>
      <c r="AJ619" s="13"/>
      <c r="AK619" s="13"/>
      <c r="AL619" s="13"/>
      <c r="AM619" s="13"/>
      <c r="AN619" s="13"/>
      <c r="AO619" s="13"/>
      <c r="AP619" s="13"/>
      <c r="AQ619" s="13"/>
      <c r="AR619" s="13"/>
      <c r="AS619" s="70"/>
      <c r="AY619" s="73"/>
    </row>
    <row r="620" spans="2:51" x14ac:dyDescent="0.2">
      <c r="B620" s="36"/>
      <c r="C620" s="25"/>
      <c r="D620" s="17" t="s">
        <v>103</v>
      </c>
      <c r="E620" s="78"/>
      <c r="F620" s="29">
        <v>6</v>
      </c>
      <c r="G620" s="76"/>
      <c r="H620" s="26">
        <f>SUM(G620*F620)</f>
        <v>0</v>
      </c>
      <c r="I620" s="76"/>
      <c r="J620" s="26">
        <f>SUM(I620*F620)</f>
        <v>0</v>
      </c>
      <c r="K620" s="34"/>
      <c r="L620" s="35">
        <f>SUM(H620+J620)</f>
        <v>0</v>
      </c>
      <c r="M620" s="13"/>
      <c r="N620" s="25"/>
      <c r="O620" s="17" t="s">
        <v>103</v>
      </c>
      <c r="P620" s="78"/>
      <c r="Q620" s="29">
        <v>6</v>
      </c>
      <c r="R620" s="76"/>
      <c r="S620" s="26">
        <f>SUM(R620*Q620)</f>
        <v>0</v>
      </c>
      <c r="T620" s="76"/>
      <c r="U620" s="26">
        <f>SUM(T620*Q620)</f>
        <v>0</v>
      </c>
      <c r="V620" s="34"/>
      <c r="W620" s="35">
        <f>SUM(S620+U620)</f>
        <v>0</v>
      </c>
      <c r="X620" s="23"/>
      <c r="Y620" s="25"/>
      <c r="Z620" s="17" t="s">
        <v>103</v>
      </c>
      <c r="AA620" s="78"/>
      <c r="AB620" s="29">
        <v>6</v>
      </c>
      <c r="AC620" s="76"/>
      <c r="AD620" s="26">
        <f>SUM(AC620*AB620)</f>
        <v>0</v>
      </c>
      <c r="AE620" s="76"/>
      <c r="AF620" s="26">
        <f>SUM(AE620*AB620)</f>
        <v>0</v>
      </c>
      <c r="AG620" s="34"/>
      <c r="AH620" s="35">
        <f>SUM(AD620+AF620)</f>
        <v>0</v>
      </c>
      <c r="AI620" s="23"/>
      <c r="AJ620" s="13"/>
      <c r="AK620" s="13"/>
      <c r="AL620" s="13"/>
      <c r="AM620" s="13"/>
      <c r="AN620" s="13"/>
      <c r="AO620" s="13"/>
      <c r="AP620" s="13"/>
      <c r="AQ620" s="13"/>
      <c r="AR620" s="13"/>
      <c r="AS620" s="70"/>
      <c r="AY620" s="73"/>
    </row>
    <row r="621" spans="2:51" x14ac:dyDescent="0.2">
      <c r="B621" s="36"/>
      <c r="C621" s="25"/>
      <c r="D621" s="17" t="s">
        <v>104</v>
      </c>
      <c r="E621" s="78"/>
      <c r="F621" s="29">
        <v>4</v>
      </c>
      <c r="G621" s="76"/>
      <c r="H621" s="26">
        <f>SUM(G621*F621)</f>
        <v>0</v>
      </c>
      <c r="I621" s="76"/>
      <c r="J621" s="26">
        <f>SUM(I621*F621)</f>
        <v>0</v>
      </c>
      <c r="K621" s="34"/>
      <c r="L621" s="35">
        <f>SUM(H621+J621)</f>
        <v>0</v>
      </c>
      <c r="M621" s="13"/>
      <c r="N621" s="25"/>
      <c r="O621" s="17" t="s">
        <v>104</v>
      </c>
      <c r="P621" s="78"/>
      <c r="Q621" s="29">
        <v>4</v>
      </c>
      <c r="R621" s="76"/>
      <c r="S621" s="26">
        <f>SUM(R621*Q621)</f>
        <v>0</v>
      </c>
      <c r="T621" s="76"/>
      <c r="U621" s="26">
        <f>SUM(T621*Q621)</f>
        <v>0</v>
      </c>
      <c r="V621" s="34"/>
      <c r="W621" s="35">
        <f>SUM(S621+U621)</f>
        <v>0</v>
      </c>
      <c r="X621" s="23"/>
      <c r="Y621" s="25"/>
      <c r="Z621" s="17" t="s">
        <v>104</v>
      </c>
      <c r="AA621" s="78"/>
      <c r="AB621" s="29">
        <v>4</v>
      </c>
      <c r="AC621" s="76"/>
      <c r="AD621" s="26">
        <f>SUM(AC621*AB621)</f>
        <v>0</v>
      </c>
      <c r="AE621" s="76"/>
      <c r="AF621" s="26">
        <f>SUM(AE621*AB621)</f>
        <v>0</v>
      </c>
      <c r="AG621" s="34"/>
      <c r="AH621" s="35">
        <f>SUM(AD621+AF621)</f>
        <v>0</v>
      </c>
      <c r="AI621" s="23"/>
      <c r="AJ621" s="13"/>
      <c r="AK621" s="13"/>
      <c r="AL621" s="13"/>
      <c r="AM621" s="13"/>
      <c r="AN621" s="13"/>
      <c r="AO621" s="13"/>
      <c r="AP621" s="13"/>
      <c r="AQ621" s="13"/>
      <c r="AR621" s="13"/>
      <c r="AS621" s="70"/>
      <c r="AY621" s="73"/>
    </row>
    <row r="622" spans="2:51" x14ac:dyDescent="0.2">
      <c r="B622" s="36"/>
      <c r="C622" s="36"/>
      <c r="D622" s="13"/>
      <c r="E622" s="49"/>
      <c r="F622" s="22"/>
      <c r="G622" s="89"/>
      <c r="H622" s="23"/>
      <c r="I622" s="89"/>
      <c r="J622" s="23"/>
      <c r="K622" s="13"/>
      <c r="L622" s="24"/>
      <c r="M622" s="13"/>
      <c r="N622" s="36"/>
      <c r="O622" s="13"/>
      <c r="P622" s="49"/>
      <c r="Q622" s="22"/>
      <c r="R622" s="89"/>
      <c r="S622" s="23"/>
      <c r="T622" s="89"/>
      <c r="U622" s="23"/>
      <c r="V622" s="13"/>
      <c r="W622" s="24"/>
      <c r="X622" s="23"/>
      <c r="Y622" s="36"/>
      <c r="Z622" s="13"/>
      <c r="AA622" s="49"/>
      <c r="AB622" s="22"/>
      <c r="AC622" s="89"/>
      <c r="AD622" s="23"/>
      <c r="AE622" s="89"/>
      <c r="AF622" s="23"/>
      <c r="AG622" s="13"/>
      <c r="AH622" s="24"/>
      <c r="AI622" s="23"/>
      <c r="AJ622" s="13"/>
      <c r="AK622" s="13"/>
      <c r="AL622" s="13"/>
      <c r="AM622" s="13"/>
      <c r="AN622" s="13"/>
      <c r="AO622" s="13"/>
      <c r="AP622" s="13"/>
      <c r="AQ622" s="13"/>
      <c r="AR622" s="13"/>
      <c r="AS622" s="70"/>
      <c r="AY622" s="73"/>
    </row>
    <row r="623" spans="2:51" ht="13.5" thickBot="1" x14ac:dyDescent="0.25">
      <c r="B623" s="36"/>
      <c r="C623" s="36"/>
      <c r="D623" s="13"/>
      <c r="E623" s="49"/>
      <c r="F623" s="22"/>
      <c r="G623" s="107" t="s">
        <v>105</v>
      </c>
      <c r="H623" s="108">
        <f>SUM(H605:H621)</f>
        <v>0</v>
      </c>
      <c r="I623" s="107" t="s">
        <v>106</v>
      </c>
      <c r="J623" s="108">
        <f>SUM(J605:J621)</f>
        <v>0</v>
      </c>
      <c r="K623" s="13"/>
      <c r="L623" s="24"/>
      <c r="M623" s="13"/>
      <c r="N623" s="36"/>
      <c r="O623" s="13"/>
      <c r="P623" s="49"/>
      <c r="Q623" s="22"/>
      <c r="R623" s="107" t="s">
        <v>105</v>
      </c>
      <c r="S623" s="108">
        <f>SUM(S605:S621)</f>
        <v>0</v>
      </c>
      <c r="T623" s="107" t="s">
        <v>106</v>
      </c>
      <c r="U623" s="108">
        <f>SUM(U605:U621)</f>
        <v>0</v>
      </c>
      <c r="V623" s="13"/>
      <c r="W623" s="24"/>
      <c r="X623" s="23"/>
      <c r="Y623" s="36"/>
      <c r="Z623" s="13"/>
      <c r="AA623" s="49"/>
      <c r="AB623" s="22"/>
      <c r="AC623" s="107" t="s">
        <v>105</v>
      </c>
      <c r="AD623" s="108">
        <f>SUM(AD605:AD621)</f>
        <v>0</v>
      </c>
      <c r="AE623" s="107" t="s">
        <v>106</v>
      </c>
      <c r="AF623" s="108">
        <f>SUM(AF605:AF621)</f>
        <v>0</v>
      </c>
      <c r="AG623" s="13"/>
      <c r="AH623" s="24"/>
      <c r="AI623" s="23"/>
      <c r="AJ623" s="13"/>
      <c r="AK623" s="13"/>
      <c r="AL623" s="13"/>
      <c r="AM623" s="13"/>
      <c r="AN623" s="13"/>
      <c r="AO623" s="13"/>
      <c r="AP623" s="13"/>
      <c r="AQ623" s="13"/>
      <c r="AR623" s="13"/>
      <c r="AS623" s="70"/>
      <c r="AY623" s="73"/>
    </row>
    <row r="624" spans="2:51" ht="13.5" thickBot="1" x14ac:dyDescent="0.25">
      <c r="B624" s="36"/>
      <c r="C624" s="36"/>
      <c r="D624" s="13"/>
      <c r="E624" s="49"/>
      <c r="F624" s="22"/>
      <c r="G624" s="83"/>
      <c r="H624" s="84"/>
      <c r="I624" s="84"/>
      <c r="J624" s="85" t="s">
        <v>107</v>
      </c>
      <c r="K624" s="86"/>
      <c r="L624" s="87">
        <f>SUM(L605:L621)</f>
        <v>0</v>
      </c>
      <c r="M624" s="13"/>
      <c r="N624" s="36"/>
      <c r="O624" s="13"/>
      <c r="P624" s="49"/>
      <c r="Q624" s="22"/>
      <c r="R624" s="83"/>
      <c r="S624" s="84"/>
      <c r="T624" s="84"/>
      <c r="U624" s="85" t="s">
        <v>107</v>
      </c>
      <c r="V624" s="86"/>
      <c r="W624" s="87">
        <f>SUM(W605:W621)</f>
        <v>0</v>
      </c>
      <c r="X624" s="23"/>
      <c r="Y624" s="36"/>
      <c r="Z624" s="13"/>
      <c r="AA624" s="49"/>
      <c r="AB624" s="22"/>
      <c r="AC624" s="83"/>
      <c r="AD624" s="84"/>
      <c r="AE624" s="84"/>
      <c r="AF624" s="85" t="s">
        <v>107</v>
      </c>
      <c r="AG624" s="86"/>
      <c r="AH624" s="87">
        <f>SUM(AH605:AH621)</f>
        <v>0</v>
      </c>
      <c r="AI624" s="23"/>
      <c r="AJ624" s="13"/>
      <c r="AK624" s="13"/>
      <c r="AL624" s="13"/>
      <c r="AM624" s="13"/>
      <c r="AN624" s="13"/>
      <c r="AO624" s="13"/>
      <c r="AP624" s="13"/>
      <c r="AQ624" s="13"/>
      <c r="AR624" s="13"/>
      <c r="AS624" s="70"/>
      <c r="AY624" s="73"/>
    </row>
    <row r="625" spans="2:53" x14ac:dyDescent="0.2">
      <c r="B625" s="36"/>
      <c r="C625" s="36"/>
      <c r="D625" s="100"/>
      <c r="E625" s="49"/>
      <c r="F625" s="22"/>
      <c r="G625" s="81"/>
      <c r="H625" s="82"/>
      <c r="I625" s="88"/>
      <c r="J625" s="88"/>
      <c r="K625" s="13"/>
      <c r="L625" s="24"/>
      <c r="M625" s="13"/>
      <c r="N625" s="36"/>
      <c r="O625" s="100"/>
      <c r="P625" s="49"/>
      <c r="Q625" s="22"/>
      <c r="R625" s="81"/>
      <c r="S625" s="82"/>
      <c r="T625" s="88"/>
      <c r="U625" s="88"/>
      <c r="V625" s="13"/>
      <c r="W625" s="24"/>
      <c r="X625" s="23"/>
      <c r="Y625" s="36"/>
      <c r="Z625" s="100"/>
      <c r="AA625" s="49"/>
      <c r="AB625" s="22"/>
      <c r="AC625" s="81"/>
      <c r="AD625" s="82"/>
      <c r="AE625" s="88"/>
      <c r="AF625" s="88"/>
      <c r="AG625" s="13"/>
      <c r="AH625" s="24"/>
      <c r="AI625" s="23"/>
      <c r="AJ625" s="13"/>
      <c r="AK625" s="13"/>
      <c r="AL625" s="13"/>
      <c r="AM625" s="13"/>
      <c r="AN625" s="13"/>
      <c r="AO625" s="13"/>
      <c r="AP625" s="13"/>
      <c r="AQ625" s="13"/>
      <c r="AR625" s="13"/>
      <c r="AS625" s="70"/>
      <c r="AY625" s="73"/>
    </row>
    <row r="626" spans="2:53" x14ac:dyDescent="0.2">
      <c r="B626" s="36"/>
      <c r="C626" s="36"/>
      <c r="D626" s="100"/>
      <c r="E626" s="89" t="s">
        <v>108</v>
      </c>
      <c r="F626" s="22"/>
      <c r="G626" s="90"/>
      <c r="H626" s="91">
        <f>IF(G626="Yes",-0.1,0)</f>
        <v>0</v>
      </c>
      <c r="I626" s="23"/>
      <c r="J626" s="23"/>
      <c r="K626" s="13"/>
      <c r="L626" s="24"/>
      <c r="M626" s="13"/>
      <c r="N626" s="36"/>
      <c r="O626" s="100"/>
      <c r="P626" s="89" t="s">
        <v>108</v>
      </c>
      <c r="Q626" s="22"/>
      <c r="R626" s="90"/>
      <c r="S626" s="91">
        <f>IF(R626="Yes",-0.1,0)</f>
        <v>0</v>
      </c>
      <c r="T626" s="23"/>
      <c r="U626" s="23"/>
      <c r="V626" s="13"/>
      <c r="W626" s="24"/>
      <c r="X626" s="23"/>
      <c r="Y626" s="36"/>
      <c r="Z626" s="100"/>
      <c r="AA626" s="89" t="s">
        <v>108</v>
      </c>
      <c r="AB626" s="22"/>
      <c r="AC626" s="90"/>
      <c r="AD626" s="91">
        <f>IF(AC626="Yes",-0.1,0)</f>
        <v>0</v>
      </c>
      <c r="AE626" s="23"/>
      <c r="AF626" s="23"/>
      <c r="AG626" s="13"/>
      <c r="AH626" s="24"/>
      <c r="AI626" s="23"/>
      <c r="AJ626" s="13"/>
      <c r="AK626" s="13"/>
      <c r="AL626" s="13"/>
      <c r="AM626" s="13"/>
      <c r="AN626" s="13"/>
      <c r="AO626" s="13"/>
      <c r="AP626" s="13"/>
      <c r="AQ626" s="13"/>
      <c r="AR626" s="13"/>
      <c r="AS626" s="70"/>
      <c r="AY626" s="73"/>
    </row>
    <row r="627" spans="2:53" x14ac:dyDescent="0.2">
      <c r="B627" s="36"/>
      <c r="C627" s="36"/>
      <c r="D627" s="100"/>
      <c r="E627" s="89" t="s">
        <v>109</v>
      </c>
      <c r="F627" s="92"/>
      <c r="G627" s="90"/>
      <c r="H627" s="91">
        <f>IF(G627="Yes",-0.03,0)</f>
        <v>0</v>
      </c>
      <c r="I627" s="23"/>
      <c r="J627" s="23"/>
      <c r="K627" s="13"/>
      <c r="L627" s="24"/>
      <c r="M627" s="13"/>
      <c r="N627" s="36"/>
      <c r="O627" s="100"/>
      <c r="P627" s="89" t="s">
        <v>109</v>
      </c>
      <c r="Q627" s="92"/>
      <c r="R627" s="90"/>
      <c r="S627" s="91">
        <f>IF(R627="Yes",-0.03,0)</f>
        <v>0</v>
      </c>
      <c r="T627" s="23"/>
      <c r="U627" s="23"/>
      <c r="V627" s="13"/>
      <c r="W627" s="24"/>
      <c r="X627" s="23"/>
      <c r="Y627" s="36"/>
      <c r="Z627" s="100"/>
      <c r="AA627" s="89" t="s">
        <v>109</v>
      </c>
      <c r="AB627" s="92"/>
      <c r="AC627" s="90"/>
      <c r="AD627" s="91">
        <f>IF(AC627="Yes",-0.03,0)</f>
        <v>0</v>
      </c>
      <c r="AE627" s="23"/>
      <c r="AF627" s="23"/>
      <c r="AG627" s="13"/>
      <c r="AH627" s="24"/>
      <c r="AI627" s="23"/>
      <c r="AJ627" s="13"/>
      <c r="AK627" s="13"/>
      <c r="AL627" s="13"/>
      <c r="AM627" s="13"/>
      <c r="AN627" s="13"/>
      <c r="AO627" s="13"/>
      <c r="AP627" s="13"/>
      <c r="AQ627" s="13"/>
      <c r="AR627" s="13"/>
      <c r="AS627" s="70"/>
      <c r="AY627" s="73"/>
    </row>
    <row r="628" spans="2:53" ht="13.5" thickBot="1" x14ac:dyDescent="0.25">
      <c r="B628" s="36"/>
      <c r="C628" s="36"/>
      <c r="D628" s="13"/>
      <c r="E628" s="89" t="s">
        <v>110</v>
      </c>
      <c r="F628" s="22"/>
      <c r="G628" s="90"/>
      <c r="H628" s="93">
        <f>IF(G628="Yes",-0.1,0)</f>
        <v>0</v>
      </c>
      <c r="I628" s="100"/>
      <c r="J628" s="100"/>
      <c r="K628" s="13"/>
      <c r="L628" s="24"/>
      <c r="M628" s="13"/>
      <c r="N628" s="36"/>
      <c r="O628" s="13"/>
      <c r="P628" s="89" t="s">
        <v>110</v>
      </c>
      <c r="Q628" s="22"/>
      <c r="R628" s="90"/>
      <c r="S628" s="93">
        <f>IF(R628="Yes",-0.1,0)</f>
        <v>0</v>
      </c>
      <c r="T628" s="100"/>
      <c r="U628" s="100"/>
      <c r="V628" s="13"/>
      <c r="W628" s="24"/>
      <c r="X628" s="23"/>
      <c r="Y628" s="36"/>
      <c r="Z628" s="13"/>
      <c r="AA628" s="89" t="s">
        <v>110</v>
      </c>
      <c r="AB628" s="22"/>
      <c r="AC628" s="90"/>
      <c r="AD628" s="93">
        <f>IF(AC628="Yes",-0.1,0)</f>
        <v>0</v>
      </c>
      <c r="AE628" s="100"/>
      <c r="AF628" s="100"/>
      <c r="AG628" s="13"/>
      <c r="AH628" s="24"/>
      <c r="AI628" s="23"/>
      <c r="AJ628" s="13"/>
      <c r="AK628" s="13"/>
      <c r="AL628" s="13"/>
      <c r="AM628" s="13"/>
      <c r="AN628" s="13"/>
      <c r="AO628" s="13"/>
      <c r="AP628" s="13"/>
      <c r="AQ628" s="13"/>
      <c r="AR628" s="13"/>
      <c r="AS628" s="70"/>
      <c r="AY628" s="73"/>
    </row>
    <row r="629" spans="2:53" ht="13.5" thickBot="1" x14ac:dyDescent="0.25">
      <c r="B629" s="36"/>
      <c r="C629" s="36"/>
      <c r="D629" s="13"/>
      <c r="E629" s="49"/>
      <c r="F629" s="22"/>
      <c r="G629" s="81"/>
      <c r="H629" s="94">
        <f>SUM(H626:H628)</f>
        <v>0</v>
      </c>
      <c r="I629" s="95"/>
      <c r="J629" s="96" t="s">
        <v>111</v>
      </c>
      <c r="K629" s="97"/>
      <c r="L629" s="87">
        <f>SUM(L624*H629)</f>
        <v>0</v>
      </c>
      <c r="M629" s="13"/>
      <c r="N629" s="36"/>
      <c r="O629" s="13"/>
      <c r="P629" s="49"/>
      <c r="Q629" s="22"/>
      <c r="R629" s="81"/>
      <c r="S629" s="94">
        <f>SUM(S626:S628)</f>
        <v>0</v>
      </c>
      <c r="T629" s="95"/>
      <c r="U629" s="96" t="s">
        <v>111</v>
      </c>
      <c r="V629" s="97"/>
      <c r="W629" s="87">
        <f>SUM(W624*S629)</f>
        <v>0</v>
      </c>
      <c r="X629" s="23"/>
      <c r="Y629" s="36"/>
      <c r="Z629" s="13"/>
      <c r="AA629" s="49"/>
      <c r="AB629" s="22"/>
      <c r="AC629" s="81"/>
      <c r="AD629" s="94">
        <f>SUM(AD626:AD628)</f>
        <v>0</v>
      </c>
      <c r="AE629" s="95"/>
      <c r="AF629" s="96" t="s">
        <v>111</v>
      </c>
      <c r="AG629" s="97"/>
      <c r="AH629" s="87">
        <f>SUM(AH624*AD629)</f>
        <v>0</v>
      </c>
      <c r="AI629" s="23"/>
      <c r="AJ629" s="13"/>
      <c r="AK629" s="13"/>
      <c r="AL629" s="13"/>
      <c r="AM629" s="13"/>
      <c r="AN629" s="13"/>
      <c r="AO629" s="13"/>
      <c r="AP629" s="13"/>
      <c r="AQ629" s="13"/>
      <c r="AR629" s="13"/>
      <c r="AS629" s="70"/>
      <c r="AY629" s="73"/>
    </row>
    <row r="630" spans="2:53" ht="13.5" thickBot="1" x14ac:dyDescent="0.25">
      <c r="B630" s="36"/>
      <c r="C630" s="36"/>
      <c r="D630" s="13"/>
      <c r="E630" s="13"/>
      <c r="F630" s="13"/>
      <c r="G630" s="13"/>
      <c r="H630" s="23"/>
      <c r="I630" s="13"/>
      <c r="J630" s="23"/>
      <c r="K630" s="13"/>
      <c r="L630" s="24"/>
      <c r="M630" s="13"/>
      <c r="N630" s="36"/>
      <c r="O630" s="13"/>
      <c r="P630" s="13"/>
      <c r="Q630" s="13"/>
      <c r="R630" s="13"/>
      <c r="S630" s="23"/>
      <c r="T630" s="13"/>
      <c r="U630" s="23"/>
      <c r="V630" s="13"/>
      <c r="W630" s="24"/>
      <c r="X630" s="23"/>
      <c r="Y630" s="36"/>
      <c r="Z630" s="13"/>
      <c r="AA630" s="13"/>
      <c r="AB630" s="13"/>
      <c r="AC630" s="13"/>
      <c r="AD630" s="23"/>
      <c r="AE630" s="13"/>
      <c r="AF630" s="23"/>
      <c r="AG630" s="13"/>
      <c r="AH630" s="24"/>
      <c r="AI630" s="23"/>
      <c r="AJ630" s="13"/>
      <c r="AK630" s="13"/>
      <c r="AL630" s="13"/>
      <c r="AM630" s="13"/>
      <c r="AN630" s="13"/>
      <c r="AO630" s="13"/>
      <c r="AP630" s="13"/>
      <c r="AQ630" s="13"/>
      <c r="AR630" s="13"/>
      <c r="AS630" s="70"/>
      <c r="AY630" s="73"/>
    </row>
    <row r="631" spans="2:53" ht="13.5" thickBot="1" x14ac:dyDescent="0.25">
      <c r="B631" s="36"/>
      <c r="C631" s="38"/>
      <c r="D631" s="39"/>
      <c r="E631" s="39"/>
      <c r="F631" s="39"/>
      <c r="G631" s="39"/>
      <c r="H631" s="98"/>
      <c r="I631" s="99"/>
      <c r="J631" s="85" t="s">
        <v>112</v>
      </c>
      <c r="K631" s="86"/>
      <c r="L631" s="87">
        <f>SUM(L624+L629)</f>
        <v>0</v>
      </c>
      <c r="M631" s="13"/>
      <c r="N631" s="38"/>
      <c r="O631" s="39"/>
      <c r="P631" s="39"/>
      <c r="Q631" s="39"/>
      <c r="R631" s="39"/>
      <c r="S631" s="98"/>
      <c r="T631" s="99"/>
      <c r="U631" s="85" t="s">
        <v>112</v>
      </c>
      <c r="V631" s="86"/>
      <c r="W631" s="87">
        <f>SUM(W624+W629)</f>
        <v>0</v>
      </c>
      <c r="X631" s="23"/>
      <c r="Y631" s="38"/>
      <c r="Z631" s="39"/>
      <c r="AA631" s="39"/>
      <c r="AB631" s="39"/>
      <c r="AC631" s="39"/>
      <c r="AD631" s="98"/>
      <c r="AE631" s="99"/>
      <c r="AF631" s="85" t="s">
        <v>112</v>
      </c>
      <c r="AG631" s="86"/>
      <c r="AH631" s="87">
        <f>SUM(AH624+AH629)</f>
        <v>0</v>
      </c>
      <c r="AI631" s="23"/>
      <c r="AJ631" s="13"/>
      <c r="AK631" s="13"/>
      <c r="AL631" s="13"/>
      <c r="AM631" s="13"/>
      <c r="AN631" s="13"/>
      <c r="AO631" s="13"/>
      <c r="AP631" s="13"/>
      <c r="AQ631" s="13"/>
      <c r="AR631" s="13"/>
      <c r="AS631" s="70"/>
      <c r="AY631" s="73"/>
    </row>
    <row r="632" spans="2:53" ht="13.5" thickBot="1" x14ac:dyDescent="0.25">
      <c r="B632" s="38"/>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72"/>
    </row>
    <row r="633" spans="2:53" ht="13.5" thickBot="1" x14ac:dyDescent="0.25"/>
    <row r="634" spans="2:53" ht="18" customHeight="1" thickBot="1" x14ac:dyDescent="0.3">
      <c r="B634" s="65"/>
      <c r="C634" s="66"/>
      <c r="D634" s="66"/>
      <c r="E634" s="66"/>
      <c r="F634" s="67"/>
      <c r="G634" s="67"/>
      <c r="H634" s="67"/>
      <c r="I634" s="67"/>
      <c r="J634" s="67"/>
      <c r="K634" s="66"/>
      <c r="L634" s="66"/>
      <c r="M634" s="66"/>
      <c r="N634" s="66"/>
      <c r="O634" s="80"/>
      <c r="P634" s="80"/>
      <c r="Q634" s="68"/>
      <c r="R634" s="68"/>
      <c r="S634" s="68"/>
      <c r="T634" s="68"/>
      <c r="U634" s="68"/>
      <c r="V634" s="66"/>
      <c r="W634" s="66"/>
      <c r="X634" s="66"/>
      <c r="Y634" s="66"/>
      <c r="Z634" s="80"/>
      <c r="AA634" s="80"/>
      <c r="AB634" s="68"/>
      <c r="AC634" s="68"/>
      <c r="AD634" s="68"/>
      <c r="AE634" s="68"/>
      <c r="AF634" s="68"/>
      <c r="AG634" s="66"/>
      <c r="AH634" s="66"/>
      <c r="AI634" s="66"/>
      <c r="AJ634" s="66"/>
      <c r="AK634" s="66"/>
      <c r="AL634" s="66"/>
      <c r="AM634" s="66"/>
      <c r="AN634" s="66"/>
      <c r="AO634" s="66"/>
      <c r="AP634" s="66"/>
      <c r="AQ634" s="66"/>
      <c r="AR634" s="66"/>
      <c r="AS634" s="69"/>
      <c r="AY634" s="73"/>
    </row>
    <row r="635" spans="2:53" ht="18" customHeight="1" thickBot="1" x14ac:dyDescent="0.3">
      <c r="B635" s="36"/>
      <c r="C635" s="264" t="s">
        <v>77</v>
      </c>
      <c r="D635" s="265"/>
      <c r="E635" s="266" t="str">
        <f>'CompetitorList &amp; ResultsSummary'!D37</f>
        <v>Competitor 19</v>
      </c>
      <c r="F635" s="266"/>
      <c r="G635" s="266"/>
      <c r="H635" s="266"/>
      <c r="I635" s="266"/>
      <c r="J635" s="266"/>
      <c r="K635" s="265" t="s">
        <v>78</v>
      </c>
      <c r="L635" s="265"/>
      <c r="M635" s="266" t="str">
        <f>'CompetitorList &amp; ResultsSummary'!F37</f>
        <v>Model 19</v>
      </c>
      <c r="N635" s="266"/>
      <c r="O635" s="266"/>
      <c r="P635" s="266"/>
      <c r="Q635" s="266"/>
      <c r="R635" s="266"/>
      <c r="S635" s="266"/>
      <c r="T635" s="113"/>
      <c r="U635" s="113"/>
      <c r="V635" s="97"/>
      <c r="W635" s="97"/>
      <c r="X635" s="97"/>
      <c r="Y635" s="97"/>
      <c r="Z635" s="97"/>
      <c r="AA635" s="97"/>
      <c r="AB635" s="97"/>
      <c r="AC635" s="97"/>
      <c r="AD635" s="97"/>
      <c r="AE635" s="113"/>
      <c r="AF635" s="113"/>
      <c r="AG635" s="97"/>
      <c r="AH635" s="97"/>
      <c r="AI635" s="97"/>
      <c r="AJ635" s="97"/>
      <c r="AK635" s="267"/>
      <c r="AL635" s="267"/>
      <c r="AM635" s="267"/>
      <c r="AN635" s="267"/>
      <c r="AO635" s="267"/>
      <c r="AP635" s="267"/>
      <c r="AQ635" s="267"/>
      <c r="AR635" s="268"/>
      <c r="AS635" s="70"/>
      <c r="AY635" s="73"/>
    </row>
    <row r="636" spans="2:53" ht="18" customHeight="1" thickBot="1" x14ac:dyDescent="0.25">
      <c r="B636" s="36"/>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70"/>
      <c r="AY636" s="73"/>
    </row>
    <row r="637" spans="2:53" ht="16.5" thickBot="1" x14ac:dyDescent="0.3">
      <c r="B637" s="36"/>
      <c r="C637" s="252" t="str">
        <f>E635</f>
        <v>Competitor 19</v>
      </c>
      <c r="D637" s="253"/>
      <c r="E637" s="253"/>
      <c r="F637" s="253"/>
      <c r="G637" s="253" t="s">
        <v>16</v>
      </c>
      <c r="H637" s="253"/>
      <c r="I637" s="253"/>
      <c r="J637" s="253"/>
      <c r="K637" s="253"/>
      <c r="L637" s="254"/>
      <c r="M637" s="71"/>
      <c r="N637" s="252" t="str">
        <f>E635</f>
        <v>Competitor 19</v>
      </c>
      <c r="O637" s="253"/>
      <c r="P637" s="253"/>
      <c r="Q637" s="253"/>
      <c r="R637" s="253" t="s">
        <v>20</v>
      </c>
      <c r="S637" s="253"/>
      <c r="T637" s="253"/>
      <c r="U637" s="253"/>
      <c r="V637" s="253"/>
      <c r="W637" s="254"/>
      <c r="X637" s="71"/>
      <c r="Y637" s="252" t="str">
        <f>C637</f>
        <v>Competitor 19</v>
      </c>
      <c r="Z637" s="253"/>
      <c r="AA637" s="253"/>
      <c r="AB637" s="253"/>
      <c r="AC637" s="253" t="s">
        <v>21</v>
      </c>
      <c r="AD637" s="253"/>
      <c r="AE637" s="253"/>
      <c r="AF637" s="253"/>
      <c r="AG637" s="253"/>
      <c r="AH637" s="254"/>
      <c r="AI637" s="71"/>
      <c r="AJ637" s="71"/>
      <c r="AK637" s="256" t="str">
        <f>E635</f>
        <v>Competitor 19</v>
      </c>
      <c r="AL637" s="257"/>
      <c r="AM637" s="257"/>
      <c r="AN637" s="80"/>
      <c r="AO637" s="80"/>
      <c r="AP637" s="258" t="s">
        <v>79</v>
      </c>
      <c r="AQ637" s="259"/>
      <c r="AR637" s="260"/>
      <c r="AS637" s="70"/>
      <c r="AY637" s="73"/>
    </row>
    <row r="638" spans="2:53" x14ac:dyDescent="0.2">
      <c r="B638" s="36"/>
      <c r="C638" s="255"/>
      <c r="D638" s="251"/>
      <c r="E638" s="251"/>
      <c r="F638" s="251"/>
      <c r="G638" s="251" t="s">
        <v>80</v>
      </c>
      <c r="H638" s="251"/>
      <c r="I638" s="251" t="s">
        <v>81</v>
      </c>
      <c r="J638" s="251"/>
      <c r="K638" s="104"/>
      <c r="L638" s="8" t="s">
        <v>11</v>
      </c>
      <c r="M638" s="49"/>
      <c r="N638" s="255"/>
      <c r="O638" s="251"/>
      <c r="P638" s="251"/>
      <c r="Q638" s="251"/>
      <c r="R638" s="251" t="s">
        <v>80</v>
      </c>
      <c r="S638" s="251"/>
      <c r="T638" s="251" t="s">
        <v>81</v>
      </c>
      <c r="U638" s="251"/>
      <c r="V638" s="104"/>
      <c r="W638" s="8" t="s">
        <v>11</v>
      </c>
      <c r="X638" s="49"/>
      <c r="Y638" s="255"/>
      <c r="Z638" s="251"/>
      <c r="AA638" s="251"/>
      <c r="AB638" s="251"/>
      <c r="AC638" s="251" t="s">
        <v>80</v>
      </c>
      <c r="AD638" s="251"/>
      <c r="AE638" s="251" t="s">
        <v>81</v>
      </c>
      <c r="AF638" s="251"/>
      <c r="AG638" s="104"/>
      <c r="AH638" s="8" t="s">
        <v>11</v>
      </c>
      <c r="AI638" s="49"/>
      <c r="AJ638" s="49"/>
      <c r="AK638" s="261"/>
      <c r="AL638" s="262"/>
      <c r="AM638" s="262"/>
      <c r="AN638" s="262"/>
      <c r="AO638" s="262"/>
      <c r="AP638" s="262"/>
      <c r="AQ638" s="262"/>
      <c r="AR638" s="263"/>
      <c r="AS638" s="70"/>
      <c r="AY638" s="73"/>
    </row>
    <row r="639" spans="2:53" x14ac:dyDescent="0.2">
      <c r="B639" s="36"/>
      <c r="C639" s="36"/>
      <c r="D639" s="247" t="s">
        <v>82</v>
      </c>
      <c r="E639" s="248"/>
      <c r="F639" s="9" t="s">
        <v>83</v>
      </c>
      <c r="G639" s="104" t="s">
        <v>84</v>
      </c>
      <c r="H639" s="104" t="s">
        <v>26</v>
      </c>
      <c r="I639" s="104" t="s">
        <v>84</v>
      </c>
      <c r="J639" s="104" t="s">
        <v>26</v>
      </c>
      <c r="K639" s="10"/>
      <c r="L639" s="8" t="s">
        <v>26</v>
      </c>
      <c r="M639" s="49"/>
      <c r="N639" s="36"/>
      <c r="O639" s="247" t="s">
        <v>82</v>
      </c>
      <c r="P639" s="248"/>
      <c r="Q639" s="9" t="s">
        <v>83</v>
      </c>
      <c r="R639" s="104" t="s">
        <v>84</v>
      </c>
      <c r="S639" s="104" t="s">
        <v>26</v>
      </c>
      <c r="T639" s="104" t="s">
        <v>84</v>
      </c>
      <c r="U639" s="104" t="s">
        <v>26</v>
      </c>
      <c r="V639" s="10"/>
      <c r="W639" s="8" t="s">
        <v>26</v>
      </c>
      <c r="X639" s="49"/>
      <c r="Y639" s="36"/>
      <c r="Z639" s="247" t="s">
        <v>82</v>
      </c>
      <c r="AA639" s="248"/>
      <c r="AB639" s="9" t="s">
        <v>83</v>
      </c>
      <c r="AC639" s="104" t="s">
        <v>84</v>
      </c>
      <c r="AD639" s="104" t="s">
        <v>26</v>
      </c>
      <c r="AE639" s="104" t="s">
        <v>84</v>
      </c>
      <c r="AF639" s="104" t="s">
        <v>26</v>
      </c>
      <c r="AG639" s="10"/>
      <c r="AH639" s="8" t="s">
        <v>26</v>
      </c>
      <c r="AI639" s="49"/>
      <c r="AJ639" s="49"/>
      <c r="AK639" s="11"/>
      <c r="AL639" s="12" t="s">
        <v>16</v>
      </c>
      <c r="AM639" s="12" t="s">
        <v>20</v>
      </c>
      <c r="AN639" s="12" t="s">
        <v>21</v>
      </c>
      <c r="AO639" s="49"/>
      <c r="AP639" s="13"/>
      <c r="AQ639" s="179" t="s">
        <v>85</v>
      </c>
      <c r="AR639" s="180">
        <f>AL640+AM640+AN640-AN642</f>
        <v>0</v>
      </c>
      <c r="AS639" s="70"/>
      <c r="AU639" s="102"/>
      <c r="AV639" s="102"/>
      <c r="AW639" s="102"/>
      <c r="AX639" s="102"/>
      <c r="AY639" s="102"/>
      <c r="AZ639" s="102"/>
      <c r="BA639" s="102"/>
    </row>
    <row r="640" spans="2:53" x14ac:dyDescent="0.2">
      <c r="B640" s="36"/>
      <c r="C640" s="16">
        <v>1</v>
      </c>
      <c r="D640" s="17" t="s">
        <v>86</v>
      </c>
      <c r="E640" s="106"/>
      <c r="F640" s="18">
        <v>11</v>
      </c>
      <c r="G640" s="76"/>
      <c r="H640" s="19">
        <f>SUM(G640*F640)</f>
        <v>0</v>
      </c>
      <c r="I640" s="76"/>
      <c r="J640" s="19">
        <f>SUM(I640*F640)</f>
        <v>0</v>
      </c>
      <c r="K640" s="20"/>
      <c r="L640" s="21">
        <f>SUM(H640+J640)</f>
        <v>0</v>
      </c>
      <c r="M640" s="13"/>
      <c r="N640" s="16">
        <v>1</v>
      </c>
      <c r="O640" s="17" t="s">
        <v>86</v>
      </c>
      <c r="P640" s="106"/>
      <c r="Q640" s="18">
        <v>11</v>
      </c>
      <c r="R640" s="76"/>
      <c r="S640" s="19">
        <f>SUM(R640*Q640)</f>
        <v>0</v>
      </c>
      <c r="T640" s="76"/>
      <c r="U640" s="19">
        <f>SUM(T640*Q640)</f>
        <v>0</v>
      </c>
      <c r="V640" s="20"/>
      <c r="W640" s="21">
        <f>SUM(S640+U640)</f>
        <v>0</v>
      </c>
      <c r="X640" s="176"/>
      <c r="Y640" s="16">
        <v>1</v>
      </c>
      <c r="Z640" s="17" t="s">
        <v>86</v>
      </c>
      <c r="AA640" s="106"/>
      <c r="AB640" s="18">
        <v>11</v>
      </c>
      <c r="AC640" s="76"/>
      <c r="AD640" s="19">
        <f>SUM(AC640*AB640)</f>
        <v>0</v>
      </c>
      <c r="AE640" s="76"/>
      <c r="AF640" s="19">
        <f>SUM(AE640*AB640)</f>
        <v>0</v>
      </c>
      <c r="AG640" s="20"/>
      <c r="AH640" s="21">
        <f>SUM(AD640+AF640)</f>
        <v>0</v>
      </c>
      <c r="AI640" s="176"/>
      <c r="AJ640" s="13"/>
      <c r="AK640" s="25"/>
      <c r="AL640" s="179">
        <f>SUM(L666)</f>
        <v>0</v>
      </c>
      <c r="AM640" s="179">
        <f>SUM(W666)</f>
        <v>0</v>
      </c>
      <c r="AN640" s="179">
        <f>SUM(AH666)</f>
        <v>0</v>
      </c>
      <c r="AO640" s="23"/>
      <c r="AP640" s="13"/>
      <c r="AQ640" s="100"/>
      <c r="AR640" s="15"/>
      <c r="AS640" s="70"/>
      <c r="AY640" s="73"/>
    </row>
    <row r="641" spans="2:51" x14ac:dyDescent="0.2">
      <c r="B641" s="36"/>
      <c r="C641" s="27">
        <v>2</v>
      </c>
      <c r="D641" s="77" t="s">
        <v>87</v>
      </c>
      <c r="E641" s="28"/>
      <c r="F641" s="29">
        <v>7</v>
      </c>
      <c r="G641" s="76"/>
      <c r="H641" s="26">
        <f>SUM(G641*F641)</f>
        <v>0</v>
      </c>
      <c r="I641" s="76"/>
      <c r="J641" s="30">
        <f>SUM(I641*F641)</f>
        <v>0</v>
      </c>
      <c r="K641" s="31"/>
      <c r="L641" s="32">
        <f>SUM(H641+J641)</f>
        <v>0</v>
      </c>
      <c r="M641" s="13"/>
      <c r="N641" s="27">
        <v>2</v>
      </c>
      <c r="O641" s="77" t="s">
        <v>87</v>
      </c>
      <c r="P641" s="28"/>
      <c r="Q641" s="29">
        <v>7</v>
      </c>
      <c r="R641" s="76"/>
      <c r="S641" s="26">
        <f>SUM(R641*Q641)</f>
        <v>0</v>
      </c>
      <c r="T641" s="76"/>
      <c r="U641" s="30">
        <f>SUM(T641*Q641)</f>
        <v>0</v>
      </c>
      <c r="V641" s="31"/>
      <c r="W641" s="32">
        <f>SUM(S641+U641)</f>
        <v>0</v>
      </c>
      <c r="X641" s="23"/>
      <c r="Y641" s="27">
        <v>2</v>
      </c>
      <c r="Z641" s="77" t="s">
        <v>87</v>
      </c>
      <c r="AA641" s="28"/>
      <c r="AB641" s="29">
        <v>7</v>
      </c>
      <c r="AC641" s="76"/>
      <c r="AD641" s="26">
        <f>SUM(AC641*AB641)</f>
        <v>0</v>
      </c>
      <c r="AE641" s="76"/>
      <c r="AF641" s="30">
        <f>SUM(AE641*AB641)</f>
        <v>0</v>
      </c>
      <c r="AG641" s="31"/>
      <c r="AH641" s="32">
        <f>SUM(AD641+AF641)</f>
        <v>0</v>
      </c>
      <c r="AI641" s="23"/>
      <c r="AJ641" s="13"/>
      <c r="AK641" s="36"/>
      <c r="AL641" s="23"/>
      <c r="AM641" s="23"/>
      <c r="AN641" s="23"/>
      <c r="AO641" s="23"/>
      <c r="AP641" s="13"/>
      <c r="AQ641" s="14"/>
      <c r="AR641" s="15"/>
      <c r="AS641" s="70"/>
      <c r="AY641" s="73"/>
    </row>
    <row r="642" spans="2:51" x14ac:dyDescent="0.2">
      <c r="B642" s="36"/>
      <c r="C642" s="25">
        <v>3</v>
      </c>
      <c r="D642" s="17" t="s">
        <v>88</v>
      </c>
      <c r="E642" s="28"/>
      <c r="F642" s="29">
        <v>7</v>
      </c>
      <c r="G642" s="76"/>
      <c r="H642" s="26">
        <f>SUM(G642*F642)</f>
        <v>0</v>
      </c>
      <c r="I642" s="76"/>
      <c r="J642" s="26">
        <f>SUM(I642*F642)</f>
        <v>0</v>
      </c>
      <c r="K642" s="34"/>
      <c r="L642" s="35">
        <f>SUM(H642+J642)</f>
        <v>0</v>
      </c>
      <c r="M642" s="13"/>
      <c r="N642" s="25">
        <v>3</v>
      </c>
      <c r="O642" s="17" t="s">
        <v>88</v>
      </c>
      <c r="P642" s="28"/>
      <c r="Q642" s="29">
        <v>7</v>
      </c>
      <c r="R642" s="76"/>
      <c r="S642" s="26">
        <f>SUM(R642*Q642)</f>
        <v>0</v>
      </c>
      <c r="T642" s="76"/>
      <c r="U642" s="26">
        <f>SUM(T642*Q642)</f>
        <v>0</v>
      </c>
      <c r="V642" s="34"/>
      <c r="W642" s="35">
        <f>SUM(S642+U642)</f>
        <v>0</v>
      </c>
      <c r="X642" s="23"/>
      <c r="Y642" s="25">
        <v>3</v>
      </c>
      <c r="Z642" s="17" t="s">
        <v>88</v>
      </c>
      <c r="AA642" s="28"/>
      <c r="AB642" s="29">
        <v>7</v>
      </c>
      <c r="AC642" s="76"/>
      <c r="AD642" s="26">
        <f>SUM(AC642*AB642)</f>
        <v>0</v>
      </c>
      <c r="AE642" s="76"/>
      <c r="AF642" s="26">
        <f>SUM(AE642*AB642)</f>
        <v>0</v>
      </c>
      <c r="AG642" s="34"/>
      <c r="AH642" s="35">
        <f>SUM(AD642+AF642)</f>
        <v>0</v>
      </c>
      <c r="AI642" s="23"/>
      <c r="AJ642" s="13"/>
      <c r="AK642" s="16" t="s">
        <v>89</v>
      </c>
      <c r="AL642" s="178">
        <f>MAX(AL640:AN640)</f>
        <v>0</v>
      </c>
      <c r="AM642" s="34" t="s">
        <v>90</v>
      </c>
      <c r="AN642" s="179">
        <f>MIN(AL640:AN640)</f>
        <v>0</v>
      </c>
      <c r="AO642" s="23"/>
      <c r="AP642" s="13"/>
      <c r="AQ642" s="14"/>
      <c r="AR642" s="15"/>
      <c r="AS642" s="70"/>
      <c r="AY642" s="73"/>
    </row>
    <row r="643" spans="2:51" x14ac:dyDescent="0.2">
      <c r="B643" s="36"/>
      <c r="C643" s="27">
        <v>4</v>
      </c>
      <c r="D643" s="77" t="s">
        <v>91</v>
      </c>
      <c r="E643" s="28"/>
      <c r="F643" s="29">
        <v>7</v>
      </c>
      <c r="G643" s="76"/>
      <c r="H643" s="26">
        <f t="shared" ref="H643:H648" si="162">SUM(G643*F643)</f>
        <v>0</v>
      </c>
      <c r="I643" s="76"/>
      <c r="J643" s="26">
        <f t="shared" ref="J643:J648" si="163">SUM(I643*F643)</f>
        <v>0</v>
      </c>
      <c r="K643" s="37"/>
      <c r="L643" s="35">
        <f t="shared" ref="L643:L648" si="164">SUM(H643+J643)</f>
        <v>0</v>
      </c>
      <c r="M643" s="13"/>
      <c r="N643" s="27">
        <v>4</v>
      </c>
      <c r="O643" s="77" t="s">
        <v>91</v>
      </c>
      <c r="P643" s="28"/>
      <c r="Q643" s="29">
        <v>7</v>
      </c>
      <c r="R643" s="76"/>
      <c r="S643" s="26">
        <f t="shared" ref="S643:S648" si="165">SUM(R643*Q643)</f>
        <v>0</v>
      </c>
      <c r="T643" s="76"/>
      <c r="U643" s="26">
        <f t="shared" ref="U643:U648" si="166">SUM(T643*Q643)</f>
        <v>0</v>
      </c>
      <c r="V643" s="37"/>
      <c r="W643" s="35">
        <f t="shared" ref="W643:W648" si="167">SUM(S643+U643)</f>
        <v>0</v>
      </c>
      <c r="X643" s="23"/>
      <c r="Y643" s="27">
        <v>4</v>
      </c>
      <c r="Z643" s="77" t="s">
        <v>91</v>
      </c>
      <c r="AA643" s="28"/>
      <c r="AB643" s="29">
        <v>7</v>
      </c>
      <c r="AC643" s="76"/>
      <c r="AD643" s="26">
        <f t="shared" ref="AD643:AD648" si="168">SUM(AC643*AB643)</f>
        <v>0</v>
      </c>
      <c r="AE643" s="76"/>
      <c r="AF643" s="26">
        <f t="shared" ref="AF643:AF648" si="169">SUM(AE643*AB643)</f>
        <v>0</v>
      </c>
      <c r="AG643" s="37"/>
      <c r="AH643" s="35">
        <f t="shared" ref="AH643:AH648" si="170">SUM(AD643+AF643)</f>
        <v>0</v>
      </c>
      <c r="AI643" s="23"/>
      <c r="AJ643" s="13"/>
      <c r="AK643" s="177"/>
      <c r="AL643" s="100"/>
      <c r="AM643" s="13"/>
      <c r="AN643" s="13"/>
      <c r="AO643" s="13"/>
      <c r="AP643" s="13"/>
      <c r="AQ643" s="14"/>
      <c r="AR643" s="15"/>
      <c r="AS643" s="70"/>
      <c r="AY643" s="73"/>
    </row>
    <row r="644" spans="2:51" x14ac:dyDescent="0.2">
      <c r="B644" s="36"/>
      <c r="C644" s="27">
        <v>5</v>
      </c>
      <c r="D644" s="77" t="s">
        <v>93</v>
      </c>
      <c r="E644" s="28"/>
      <c r="F644" s="29">
        <v>7</v>
      </c>
      <c r="G644" s="76"/>
      <c r="H644" s="26">
        <f t="shared" si="162"/>
        <v>0</v>
      </c>
      <c r="I644" s="76"/>
      <c r="J644" s="26">
        <f t="shared" si="163"/>
        <v>0</v>
      </c>
      <c r="K644" s="37"/>
      <c r="L644" s="35">
        <f t="shared" si="164"/>
        <v>0</v>
      </c>
      <c r="M644" s="13"/>
      <c r="N644" s="27">
        <v>5</v>
      </c>
      <c r="O644" s="77" t="s">
        <v>93</v>
      </c>
      <c r="P644" s="28"/>
      <c r="Q644" s="29">
        <v>7</v>
      </c>
      <c r="R644" s="76"/>
      <c r="S644" s="26">
        <f t="shared" si="165"/>
        <v>0</v>
      </c>
      <c r="T644" s="76"/>
      <c r="U644" s="26">
        <f t="shared" si="166"/>
        <v>0</v>
      </c>
      <c r="V644" s="37"/>
      <c r="W644" s="35">
        <f t="shared" si="167"/>
        <v>0</v>
      </c>
      <c r="X644" s="23"/>
      <c r="Y644" s="27">
        <v>5</v>
      </c>
      <c r="Z644" s="77" t="s">
        <v>93</v>
      </c>
      <c r="AA644" s="28"/>
      <c r="AB644" s="29">
        <v>7</v>
      </c>
      <c r="AC644" s="76"/>
      <c r="AD644" s="26">
        <f t="shared" si="168"/>
        <v>0</v>
      </c>
      <c r="AE644" s="76"/>
      <c r="AF644" s="26">
        <f t="shared" si="169"/>
        <v>0</v>
      </c>
      <c r="AG644" s="37"/>
      <c r="AH644" s="35">
        <f t="shared" si="170"/>
        <v>0</v>
      </c>
      <c r="AI644" s="23"/>
      <c r="AJ644" s="13"/>
      <c r="AK644" s="177"/>
      <c r="AL644" s="100"/>
      <c r="AM644" s="13"/>
      <c r="AN644" s="13"/>
      <c r="AO644" s="13"/>
      <c r="AP644" s="13"/>
      <c r="AQ644" s="14"/>
      <c r="AR644" s="15"/>
      <c r="AS644" s="70"/>
      <c r="AY644" s="73"/>
    </row>
    <row r="645" spans="2:51" x14ac:dyDescent="0.2">
      <c r="B645" s="36"/>
      <c r="C645" s="27">
        <v>6</v>
      </c>
      <c r="D645" s="17" t="s">
        <v>94</v>
      </c>
      <c r="E645" s="28"/>
      <c r="F645" s="29">
        <v>7</v>
      </c>
      <c r="G645" s="76"/>
      <c r="H645" s="26">
        <f t="shared" si="162"/>
        <v>0</v>
      </c>
      <c r="I645" s="76"/>
      <c r="J645" s="26">
        <f t="shared" si="163"/>
        <v>0</v>
      </c>
      <c r="K645" s="37"/>
      <c r="L645" s="35">
        <f t="shared" si="164"/>
        <v>0</v>
      </c>
      <c r="M645" s="13"/>
      <c r="N645" s="27">
        <v>6</v>
      </c>
      <c r="O645" s="17" t="s">
        <v>94</v>
      </c>
      <c r="P645" s="28"/>
      <c r="Q645" s="29">
        <v>7</v>
      </c>
      <c r="R645" s="76"/>
      <c r="S645" s="26">
        <f t="shared" si="165"/>
        <v>0</v>
      </c>
      <c r="T645" s="76"/>
      <c r="U645" s="26">
        <f t="shared" si="166"/>
        <v>0</v>
      </c>
      <c r="V645" s="37"/>
      <c r="W645" s="35">
        <f t="shared" si="167"/>
        <v>0</v>
      </c>
      <c r="X645" s="23"/>
      <c r="Y645" s="27">
        <v>6</v>
      </c>
      <c r="Z645" s="17" t="s">
        <v>94</v>
      </c>
      <c r="AA645" s="28"/>
      <c r="AB645" s="29">
        <v>7</v>
      </c>
      <c r="AC645" s="76"/>
      <c r="AD645" s="26">
        <f t="shared" si="168"/>
        <v>0</v>
      </c>
      <c r="AE645" s="76"/>
      <c r="AF645" s="26">
        <f t="shared" si="169"/>
        <v>0</v>
      </c>
      <c r="AG645" s="37"/>
      <c r="AH645" s="35">
        <f t="shared" si="170"/>
        <v>0</v>
      </c>
      <c r="AI645" s="23"/>
      <c r="AJ645" s="13"/>
      <c r="AK645" s="36"/>
      <c r="AL645" s="13"/>
      <c r="AM645" s="13"/>
      <c r="AN645" s="13"/>
      <c r="AO645" s="13"/>
      <c r="AP645" s="13"/>
      <c r="AQ645" s="14"/>
      <c r="AR645" s="15"/>
      <c r="AS645" s="70"/>
      <c r="AY645" s="73"/>
    </row>
    <row r="646" spans="2:51" ht="13.5" thickBot="1" x14ac:dyDescent="0.25">
      <c r="B646" s="36"/>
      <c r="C646" s="27">
        <v>7</v>
      </c>
      <c r="D646" s="77" t="s">
        <v>95</v>
      </c>
      <c r="E646" s="28"/>
      <c r="F646" s="29">
        <v>7</v>
      </c>
      <c r="G646" s="76"/>
      <c r="H646" s="26">
        <f t="shared" si="162"/>
        <v>0</v>
      </c>
      <c r="I646" s="76"/>
      <c r="J646" s="26">
        <f t="shared" si="163"/>
        <v>0</v>
      </c>
      <c r="K646" s="37"/>
      <c r="L646" s="35">
        <f t="shared" si="164"/>
        <v>0</v>
      </c>
      <c r="M646" s="13"/>
      <c r="N646" s="27">
        <v>7</v>
      </c>
      <c r="O646" s="77" t="s">
        <v>95</v>
      </c>
      <c r="P646" s="28"/>
      <c r="Q646" s="29">
        <v>7</v>
      </c>
      <c r="R646" s="76"/>
      <c r="S646" s="26">
        <f t="shared" si="165"/>
        <v>0</v>
      </c>
      <c r="T646" s="76"/>
      <c r="U646" s="26">
        <f t="shared" si="166"/>
        <v>0</v>
      </c>
      <c r="V646" s="37"/>
      <c r="W646" s="35">
        <f t="shared" si="167"/>
        <v>0</v>
      </c>
      <c r="X646" s="23"/>
      <c r="Y646" s="27">
        <v>7</v>
      </c>
      <c r="Z646" s="77" t="s">
        <v>95</v>
      </c>
      <c r="AA646" s="28"/>
      <c r="AB646" s="29">
        <v>7</v>
      </c>
      <c r="AC646" s="76"/>
      <c r="AD646" s="26">
        <f t="shared" si="168"/>
        <v>0</v>
      </c>
      <c r="AE646" s="76"/>
      <c r="AF646" s="26">
        <f t="shared" si="169"/>
        <v>0</v>
      </c>
      <c r="AG646" s="37"/>
      <c r="AH646" s="35">
        <f t="shared" si="170"/>
        <v>0</v>
      </c>
      <c r="AI646" s="23"/>
      <c r="AJ646" s="13"/>
      <c r="AK646" s="38"/>
      <c r="AL646" s="39"/>
      <c r="AM646" s="39"/>
      <c r="AN646" s="39"/>
      <c r="AO646" s="39"/>
      <c r="AP646" s="39"/>
      <c r="AQ646" s="40"/>
      <c r="AR646" s="41"/>
      <c r="AS646" s="70"/>
      <c r="AY646" s="73"/>
    </row>
    <row r="647" spans="2:51" x14ac:dyDescent="0.2">
      <c r="B647" s="36"/>
      <c r="C647" s="27">
        <v>8</v>
      </c>
      <c r="D647" s="77" t="s">
        <v>96</v>
      </c>
      <c r="E647" s="28"/>
      <c r="F647" s="29">
        <v>7</v>
      </c>
      <c r="G647" s="76"/>
      <c r="H647" s="26">
        <f t="shared" si="162"/>
        <v>0</v>
      </c>
      <c r="I647" s="76"/>
      <c r="J647" s="26">
        <f t="shared" si="163"/>
        <v>0</v>
      </c>
      <c r="K647" s="37"/>
      <c r="L647" s="35">
        <f t="shared" si="164"/>
        <v>0</v>
      </c>
      <c r="M647" s="13"/>
      <c r="N647" s="27">
        <v>8</v>
      </c>
      <c r="O647" s="77" t="s">
        <v>96</v>
      </c>
      <c r="P647" s="28"/>
      <c r="Q647" s="29">
        <v>7</v>
      </c>
      <c r="R647" s="76"/>
      <c r="S647" s="26">
        <f t="shared" si="165"/>
        <v>0</v>
      </c>
      <c r="T647" s="76"/>
      <c r="U647" s="26">
        <f t="shared" si="166"/>
        <v>0</v>
      </c>
      <c r="V647" s="37"/>
      <c r="W647" s="35">
        <f t="shared" si="167"/>
        <v>0</v>
      </c>
      <c r="X647" s="23"/>
      <c r="Y647" s="27">
        <v>8</v>
      </c>
      <c r="Z647" s="77" t="s">
        <v>96</v>
      </c>
      <c r="AA647" s="28"/>
      <c r="AB647" s="29">
        <v>7</v>
      </c>
      <c r="AC647" s="76"/>
      <c r="AD647" s="26">
        <f t="shared" si="168"/>
        <v>0</v>
      </c>
      <c r="AE647" s="76"/>
      <c r="AF647" s="26">
        <f t="shared" si="169"/>
        <v>0</v>
      </c>
      <c r="AG647" s="37"/>
      <c r="AH647" s="35">
        <f t="shared" si="170"/>
        <v>0</v>
      </c>
      <c r="AI647" s="23"/>
      <c r="AJ647" s="13"/>
      <c r="AK647" s="13"/>
      <c r="AL647" s="13"/>
      <c r="AM647" s="13"/>
      <c r="AN647" s="13"/>
      <c r="AO647" s="13"/>
      <c r="AP647" s="13"/>
      <c r="AQ647" s="13"/>
      <c r="AR647" s="13"/>
      <c r="AS647" s="70"/>
      <c r="AY647" s="73"/>
    </row>
    <row r="648" spans="2:51" x14ac:dyDescent="0.2">
      <c r="B648" s="36"/>
      <c r="C648" s="27">
        <v>9</v>
      </c>
      <c r="D648" s="17" t="s">
        <v>97</v>
      </c>
      <c r="E648" s="28"/>
      <c r="F648" s="29">
        <v>7</v>
      </c>
      <c r="G648" s="76"/>
      <c r="H648" s="26">
        <f t="shared" si="162"/>
        <v>0</v>
      </c>
      <c r="I648" s="76"/>
      <c r="J648" s="26">
        <f t="shared" si="163"/>
        <v>0</v>
      </c>
      <c r="K648" s="31"/>
      <c r="L648" s="35">
        <f t="shared" si="164"/>
        <v>0</v>
      </c>
      <c r="M648" s="13"/>
      <c r="N648" s="27">
        <v>9</v>
      </c>
      <c r="O648" s="17" t="s">
        <v>97</v>
      </c>
      <c r="P648" s="28"/>
      <c r="Q648" s="29">
        <v>7</v>
      </c>
      <c r="R648" s="76"/>
      <c r="S648" s="26">
        <f t="shared" si="165"/>
        <v>0</v>
      </c>
      <c r="T648" s="76"/>
      <c r="U648" s="26">
        <f t="shared" si="166"/>
        <v>0</v>
      </c>
      <c r="V648" s="31"/>
      <c r="W648" s="35">
        <f t="shared" si="167"/>
        <v>0</v>
      </c>
      <c r="X648" s="23"/>
      <c r="Y648" s="27">
        <v>9</v>
      </c>
      <c r="Z648" s="17" t="s">
        <v>97</v>
      </c>
      <c r="AA648" s="28"/>
      <c r="AB648" s="29">
        <v>7</v>
      </c>
      <c r="AC648" s="76"/>
      <c r="AD648" s="26">
        <f t="shared" si="168"/>
        <v>0</v>
      </c>
      <c r="AE648" s="76"/>
      <c r="AF648" s="26">
        <f t="shared" si="169"/>
        <v>0</v>
      </c>
      <c r="AG648" s="31"/>
      <c r="AH648" s="35">
        <f t="shared" si="170"/>
        <v>0</v>
      </c>
      <c r="AI648" s="23"/>
      <c r="AJ648" s="13"/>
      <c r="AK648" s="13"/>
      <c r="AL648" s="13"/>
      <c r="AM648" s="13"/>
      <c r="AN648" s="13"/>
      <c r="AO648" s="13"/>
      <c r="AP648" s="13"/>
      <c r="AQ648" s="13"/>
      <c r="AR648" s="13"/>
      <c r="AS648" s="70"/>
      <c r="AY648" s="73"/>
    </row>
    <row r="649" spans="2:51" x14ac:dyDescent="0.2">
      <c r="B649" s="36"/>
      <c r="C649" s="25">
        <v>10</v>
      </c>
      <c r="D649" s="33" t="s">
        <v>98</v>
      </c>
      <c r="E649" s="20"/>
      <c r="F649" s="29">
        <v>11</v>
      </c>
      <c r="G649" s="76"/>
      <c r="H649" s="26">
        <f>SUM(G649*F649)</f>
        <v>0</v>
      </c>
      <c r="I649" s="76"/>
      <c r="J649" s="26">
        <f>SUM(I649*F649)</f>
        <v>0</v>
      </c>
      <c r="K649" s="10"/>
      <c r="L649" s="35">
        <f>SUM(H649+J649)</f>
        <v>0</v>
      </c>
      <c r="M649" s="13"/>
      <c r="N649" s="25">
        <v>10</v>
      </c>
      <c r="O649" s="33" t="s">
        <v>98</v>
      </c>
      <c r="P649" s="20"/>
      <c r="Q649" s="29">
        <v>11</v>
      </c>
      <c r="R649" s="76"/>
      <c r="S649" s="26">
        <f>SUM(R649*Q649)</f>
        <v>0</v>
      </c>
      <c r="T649" s="76"/>
      <c r="U649" s="26">
        <f>SUM(T649*Q649)</f>
        <v>0</v>
      </c>
      <c r="V649" s="10"/>
      <c r="W649" s="35">
        <f>SUM(S649+U649)</f>
        <v>0</v>
      </c>
      <c r="X649" s="23"/>
      <c r="Y649" s="25">
        <v>10</v>
      </c>
      <c r="Z649" s="33" t="s">
        <v>98</v>
      </c>
      <c r="AA649" s="20"/>
      <c r="AB649" s="29">
        <v>11</v>
      </c>
      <c r="AC649" s="76"/>
      <c r="AD649" s="26">
        <f>SUM(AC649*AB649)</f>
        <v>0</v>
      </c>
      <c r="AE649" s="76"/>
      <c r="AF649" s="26">
        <f>SUM(AE649*AB649)</f>
        <v>0</v>
      </c>
      <c r="AG649" s="10"/>
      <c r="AH649" s="35">
        <f>SUM(AD649+AF649)</f>
        <v>0</v>
      </c>
      <c r="AI649" s="23"/>
      <c r="AJ649" s="13"/>
      <c r="AK649" s="13"/>
      <c r="AL649" s="13"/>
      <c r="AM649" s="13"/>
      <c r="AN649" s="13"/>
      <c r="AO649" s="13"/>
      <c r="AP649" s="13"/>
      <c r="AQ649" s="13"/>
      <c r="AR649" s="13"/>
      <c r="AS649" s="70"/>
      <c r="AY649" s="73"/>
    </row>
    <row r="650" spans="2:51" x14ac:dyDescent="0.2">
      <c r="B650" s="36"/>
      <c r="C650" s="36"/>
      <c r="D650" s="13"/>
      <c r="E650" s="22"/>
      <c r="F650" s="13"/>
      <c r="G650" s="23"/>
      <c r="H650" s="13"/>
      <c r="I650" s="23"/>
      <c r="J650" s="13"/>
      <c r="K650" s="23"/>
      <c r="L650" s="24"/>
      <c r="M650" s="13"/>
      <c r="N650" s="36"/>
      <c r="O650" s="13"/>
      <c r="P650" s="22"/>
      <c r="Q650" s="13"/>
      <c r="R650" s="23"/>
      <c r="S650" s="13"/>
      <c r="T650" s="23"/>
      <c r="U650" s="13"/>
      <c r="V650" s="23"/>
      <c r="W650" s="24"/>
      <c r="X650" s="23"/>
      <c r="Y650" s="36"/>
      <c r="Z650" s="13"/>
      <c r="AA650" s="22"/>
      <c r="AB650" s="13"/>
      <c r="AC650" s="23"/>
      <c r="AD650" s="13"/>
      <c r="AE650" s="23"/>
      <c r="AF650" s="13"/>
      <c r="AG650" s="23"/>
      <c r="AH650" s="24"/>
      <c r="AI650" s="23"/>
      <c r="AJ650" s="13"/>
      <c r="AK650" s="13"/>
      <c r="AL650" s="13"/>
      <c r="AM650" s="13"/>
      <c r="AN650" s="13"/>
      <c r="AO650" s="13"/>
      <c r="AP650" s="13"/>
      <c r="AQ650" s="13"/>
      <c r="AR650" s="13"/>
      <c r="AS650" s="70"/>
      <c r="AY650" s="73"/>
    </row>
    <row r="651" spans="2:51" x14ac:dyDescent="0.2">
      <c r="B651" s="36"/>
      <c r="C651" s="25">
        <v>11</v>
      </c>
      <c r="D651" s="249" t="s">
        <v>99</v>
      </c>
      <c r="E651" s="250"/>
      <c r="F651" s="42"/>
      <c r="G651" s="43"/>
      <c r="H651" s="43"/>
      <c r="I651" s="43"/>
      <c r="J651" s="43"/>
      <c r="K651" s="13"/>
      <c r="L651" s="44"/>
      <c r="M651" s="13"/>
      <c r="N651" s="25">
        <v>11</v>
      </c>
      <c r="O651" s="249" t="s">
        <v>99</v>
      </c>
      <c r="P651" s="250"/>
      <c r="Q651" s="42"/>
      <c r="R651" s="43"/>
      <c r="S651" s="43"/>
      <c r="T651" s="43"/>
      <c r="U651" s="43"/>
      <c r="V651" s="13"/>
      <c r="W651" s="44"/>
      <c r="X651" s="23"/>
      <c r="Y651" s="25">
        <v>11</v>
      </c>
      <c r="Z651" s="249" t="s">
        <v>99</v>
      </c>
      <c r="AA651" s="250"/>
      <c r="AB651" s="42"/>
      <c r="AC651" s="43"/>
      <c r="AD651" s="43"/>
      <c r="AE651" s="43"/>
      <c r="AF651" s="43"/>
      <c r="AG651" s="13"/>
      <c r="AH651" s="44"/>
      <c r="AI651" s="23"/>
      <c r="AJ651" s="13"/>
      <c r="AK651" s="13"/>
      <c r="AL651" s="13"/>
      <c r="AM651" s="13"/>
      <c r="AN651" s="13"/>
      <c r="AO651" s="13"/>
      <c r="AP651" s="13"/>
      <c r="AQ651" s="13"/>
      <c r="AR651" s="13"/>
      <c r="AS651" s="70"/>
      <c r="AY651" s="73"/>
    </row>
    <row r="652" spans="2:51" x14ac:dyDescent="0.2">
      <c r="B652" s="36"/>
      <c r="C652" s="25"/>
      <c r="D652" s="17" t="s">
        <v>100</v>
      </c>
      <c r="E652" s="20"/>
      <c r="F652" s="46">
        <v>6</v>
      </c>
      <c r="G652" s="76"/>
      <c r="H652" s="47">
        <f>SUM(G652*F652)</f>
        <v>0</v>
      </c>
      <c r="I652" s="76"/>
      <c r="J652" s="48">
        <f>SUM(I652*F652)</f>
        <v>0</v>
      </c>
      <c r="K652" s="34"/>
      <c r="L652" s="44">
        <f>SUM(H652+J652)</f>
        <v>0</v>
      </c>
      <c r="M652" s="13"/>
      <c r="N652" s="25"/>
      <c r="O652" s="17" t="s">
        <v>100</v>
      </c>
      <c r="P652" s="20"/>
      <c r="Q652" s="46">
        <v>6</v>
      </c>
      <c r="R652" s="76"/>
      <c r="S652" s="47">
        <f>SUM(R652*Q652)</f>
        <v>0</v>
      </c>
      <c r="T652" s="76"/>
      <c r="U652" s="48">
        <f>SUM(T652*Q652)</f>
        <v>0</v>
      </c>
      <c r="V652" s="34"/>
      <c r="W652" s="44">
        <f>SUM(S652+U652)</f>
        <v>0</v>
      </c>
      <c r="X652" s="23"/>
      <c r="Y652" s="25"/>
      <c r="Z652" s="17" t="s">
        <v>100</v>
      </c>
      <c r="AA652" s="20"/>
      <c r="AB652" s="46">
        <v>6</v>
      </c>
      <c r="AC652" s="76"/>
      <c r="AD652" s="47">
        <f>SUM(AC652*AB652)</f>
        <v>0</v>
      </c>
      <c r="AE652" s="76"/>
      <c r="AF652" s="48">
        <f>SUM(AE652*AB652)</f>
        <v>0</v>
      </c>
      <c r="AG652" s="34"/>
      <c r="AH652" s="44">
        <f>SUM(AD652+AF652)</f>
        <v>0</v>
      </c>
      <c r="AI652" s="23"/>
      <c r="AJ652" s="13"/>
      <c r="AK652" s="13"/>
      <c r="AL652" s="13"/>
      <c r="AM652" s="13"/>
      <c r="AN652" s="13"/>
      <c r="AO652" s="13"/>
      <c r="AP652" s="13"/>
      <c r="AQ652" s="13"/>
      <c r="AR652" s="13"/>
      <c r="AS652" s="70"/>
      <c r="AY652" s="73"/>
    </row>
    <row r="653" spans="2:51" x14ac:dyDescent="0.2">
      <c r="B653" s="36"/>
      <c r="C653" s="25"/>
      <c r="D653" s="17" t="s">
        <v>101</v>
      </c>
      <c r="E653" s="45"/>
      <c r="F653" s="46">
        <v>4</v>
      </c>
      <c r="G653" s="76"/>
      <c r="H653" s="47">
        <f>SUM(G653*F653)</f>
        <v>0</v>
      </c>
      <c r="I653" s="76"/>
      <c r="J653" s="48">
        <f>SUM(I653*F653)</f>
        <v>0</v>
      </c>
      <c r="K653" s="34"/>
      <c r="L653" s="44">
        <f>SUM(H653+J653)</f>
        <v>0</v>
      </c>
      <c r="M653" s="13"/>
      <c r="N653" s="25"/>
      <c r="O653" s="17" t="s">
        <v>101</v>
      </c>
      <c r="P653" s="45"/>
      <c r="Q653" s="46">
        <v>4</v>
      </c>
      <c r="R653" s="76"/>
      <c r="S653" s="47">
        <f>SUM(R653*Q653)</f>
        <v>0</v>
      </c>
      <c r="T653" s="76"/>
      <c r="U653" s="48">
        <f>SUM(T653*Q653)</f>
        <v>0</v>
      </c>
      <c r="V653" s="34"/>
      <c r="W653" s="44">
        <f>SUM(S653+U653)</f>
        <v>0</v>
      </c>
      <c r="X653" s="23"/>
      <c r="Y653" s="25"/>
      <c r="Z653" s="17" t="s">
        <v>101</v>
      </c>
      <c r="AA653" s="45"/>
      <c r="AB653" s="46">
        <v>4</v>
      </c>
      <c r="AC653" s="76"/>
      <c r="AD653" s="47">
        <f>SUM(AC653*AB653)</f>
        <v>0</v>
      </c>
      <c r="AE653" s="76"/>
      <c r="AF653" s="48">
        <f>SUM(AE653*AB653)</f>
        <v>0</v>
      </c>
      <c r="AG653" s="34"/>
      <c r="AH653" s="44">
        <f>SUM(AD653+AF653)</f>
        <v>0</v>
      </c>
      <c r="AI653" s="23"/>
      <c r="AJ653" s="13"/>
      <c r="AK653" s="13"/>
      <c r="AL653" s="13"/>
      <c r="AM653" s="13"/>
      <c r="AN653" s="13"/>
      <c r="AO653" s="13"/>
      <c r="AP653" s="13"/>
      <c r="AQ653" s="13"/>
      <c r="AR653" s="13"/>
      <c r="AS653" s="70"/>
      <c r="AY653" s="73"/>
    </row>
    <row r="654" spans="2:51" x14ac:dyDescent="0.2">
      <c r="B654" s="36"/>
      <c r="C654" s="25"/>
      <c r="D654" s="17" t="s">
        <v>102</v>
      </c>
      <c r="E654" s="20"/>
      <c r="F654" s="29">
        <v>2</v>
      </c>
      <c r="G654" s="76"/>
      <c r="H654" s="26">
        <f>SUM(G654*F654)</f>
        <v>0</v>
      </c>
      <c r="I654" s="76"/>
      <c r="J654" s="26">
        <f>SUM(I654*F654)</f>
        <v>0</v>
      </c>
      <c r="K654" s="37"/>
      <c r="L654" s="35">
        <f>SUM(H654+J654)</f>
        <v>0</v>
      </c>
      <c r="M654" s="13"/>
      <c r="N654" s="25"/>
      <c r="O654" s="17" t="s">
        <v>102</v>
      </c>
      <c r="P654" s="20"/>
      <c r="Q654" s="29">
        <v>2</v>
      </c>
      <c r="R654" s="76"/>
      <c r="S654" s="26">
        <f>SUM(R654*Q654)</f>
        <v>0</v>
      </c>
      <c r="T654" s="76"/>
      <c r="U654" s="26">
        <f>SUM(T654*Q654)</f>
        <v>0</v>
      </c>
      <c r="V654" s="37"/>
      <c r="W654" s="35">
        <f>SUM(S654+U654)</f>
        <v>0</v>
      </c>
      <c r="X654" s="23"/>
      <c r="Y654" s="25"/>
      <c r="Z654" s="17" t="s">
        <v>102</v>
      </c>
      <c r="AA654" s="20"/>
      <c r="AB654" s="29">
        <v>2</v>
      </c>
      <c r="AC654" s="76"/>
      <c r="AD654" s="26">
        <f>SUM(AC654*AB654)</f>
        <v>0</v>
      </c>
      <c r="AE654" s="76"/>
      <c r="AF654" s="26">
        <f>SUM(AE654*AB654)</f>
        <v>0</v>
      </c>
      <c r="AG654" s="37"/>
      <c r="AH654" s="35">
        <f>SUM(AD654+AF654)</f>
        <v>0</v>
      </c>
      <c r="AI654" s="23"/>
      <c r="AJ654" s="13"/>
      <c r="AK654" s="13"/>
      <c r="AL654" s="13"/>
      <c r="AM654" s="13"/>
      <c r="AN654" s="13"/>
      <c r="AO654" s="13"/>
      <c r="AP654" s="13"/>
      <c r="AQ654" s="13"/>
      <c r="AR654" s="13"/>
      <c r="AS654" s="70"/>
      <c r="AY654" s="73"/>
    </row>
    <row r="655" spans="2:51" x14ac:dyDescent="0.2">
      <c r="B655" s="36"/>
      <c r="C655" s="25"/>
      <c r="D655" s="17" t="s">
        <v>103</v>
      </c>
      <c r="E655" s="78"/>
      <c r="F655" s="29">
        <v>6</v>
      </c>
      <c r="G655" s="76"/>
      <c r="H655" s="26">
        <f>SUM(G655*F655)</f>
        <v>0</v>
      </c>
      <c r="I655" s="76"/>
      <c r="J655" s="26">
        <f>SUM(I655*F655)</f>
        <v>0</v>
      </c>
      <c r="K655" s="34"/>
      <c r="L655" s="35">
        <f>SUM(H655+J655)</f>
        <v>0</v>
      </c>
      <c r="M655" s="13"/>
      <c r="N655" s="25"/>
      <c r="O655" s="17" t="s">
        <v>103</v>
      </c>
      <c r="P655" s="78"/>
      <c r="Q655" s="29">
        <v>6</v>
      </c>
      <c r="R655" s="76"/>
      <c r="S655" s="26">
        <f>SUM(R655*Q655)</f>
        <v>0</v>
      </c>
      <c r="T655" s="76"/>
      <c r="U655" s="26">
        <f>SUM(T655*Q655)</f>
        <v>0</v>
      </c>
      <c r="V655" s="34"/>
      <c r="W655" s="35">
        <f>SUM(S655+U655)</f>
        <v>0</v>
      </c>
      <c r="X655" s="23"/>
      <c r="Y655" s="25"/>
      <c r="Z655" s="17" t="s">
        <v>103</v>
      </c>
      <c r="AA655" s="78"/>
      <c r="AB655" s="29">
        <v>6</v>
      </c>
      <c r="AC655" s="76"/>
      <c r="AD655" s="26">
        <f>SUM(AC655*AB655)</f>
        <v>0</v>
      </c>
      <c r="AE655" s="76"/>
      <c r="AF655" s="26">
        <f>SUM(AE655*AB655)</f>
        <v>0</v>
      </c>
      <c r="AG655" s="34"/>
      <c r="AH655" s="35">
        <f>SUM(AD655+AF655)</f>
        <v>0</v>
      </c>
      <c r="AI655" s="23"/>
      <c r="AJ655" s="13"/>
      <c r="AK655" s="13"/>
      <c r="AL655" s="13"/>
      <c r="AM655" s="13"/>
      <c r="AN655" s="13"/>
      <c r="AO655" s="13"/>
      <c r="AP655" s="13"/>
      <c r="AQ655" s="13"/>
      <c r="AR655" s="13"/>
      <c r="AS655" s="70"/>
      <c r="AY655" s="73"/>
    </row>
    <row r="656" spans="2:51" x14ac:dyDescent="0.2">
      <c r="B656" s="36"/>
      <c r="C656" s="25"/>
      <c r="D656" s="17" t="s">
        <v>104</v>
      </c>
      <c r="E656" s="78"/>
      <c r="F656" s="29">
        <v>4</v>
      </c>
      <c r="G656" s="76"/>
      <c r="H656" s="26">
        <f>SUM(G656*F656)</f>
        <v>0</v>
      </c>
      <c r="I656" s="76"/>
      <c r="J656" s="26">
        <f>SUM(I656*F656)</f>
        <v>0</v>
      </c>
      <c r="K656" s="34"/>
      <c r="L656" s="35">
        <f>SUM(H656+J656)</f>
        <v>0</v>
      </c>
      <c r="M656" s="13"/>
      <c r="N656" s="25"/>
      <c r="O656" s="17" t="s">
        <v>104</v>
      </c>
      <c r="P656" s="78"/>
      <c r="Q656" s="29">
        <v>4</v>
      </c>
      <c r="R656" s="76"/>
      <c r="S656" s="26">
        <f>SUM(R656*Q656)</f>
        <v>0</v>
      </c>
      <c r="T656" s="76"/>
      <c r="U656" s="26">
        <f>SUM(T656*Q656)</f>
        <v>0</v>
      </c>
      <c r="V656" s="34"/>
      <c r="W656" s="35">
        <f>SUM(S656+U656)</f>
        <v>0</v>
      </c>
      <c r="X656" s="23"/>
      <c r="Y656" s="25"/>
      <c r="Z656" s="17" t="s">
        <v>104</v>
      </c>
      <c r="AA656" s="78"/>
      <c r="AB656" s="29">
        <v>4</v>
      </c>
      <c r="AC656" s="76"/>
      <c r="AD656" s="26">
        <f>SUM(AC656*AB656)</f>
        <v>0</v>
      </c>
      <c r="AE656" s="76"/>
      <c r="AF656" s="26">
        <f>SUM(AE656*AB656)</f>
        <v>0</v>
      </c>
      <c r="AG656" s="34"/>
      <c r="AH656" s="35">
        <f>SUM(AD656+AF656)</f>
        <v>0</v>
      </c>
      <c r="AI656" s="23"/>
      <c r="AJ656" s="13"/>
      <c r="AK656" s="13"/>
      <c r="AL656" s="13"/>
      <c r="AM656" s="13"/>
      <c r="AN656" s="13"/>
      <c r="AO656" s="13"/>
      <c r="AP656" s="13"/>
      <c r="AQ656" s="13"/>
      <c r="AR656" s="13"/>
      <c r="AS656" s="70"/>
      <c r="AY656" s="73"/>
    </row>
    <row r="657" spans="2:51" x14ac:dyDescent="0.2">
      <c r="B657" s="36"/>
      <c r="C657" s="36"/>
      <c r="D657" s="13"/>
      <c r="E657" s="49"/>
      <c r="F657" s="22"/>
      <c r="G657" s="89"/>
      <c r="H657" s="23"/>
      <c r="I657" s="89"/>
      <c r="J657" s="23"/>
      <c r="K657" s="13"/>
      <c r="L657" s="24"/>
      <c r="M657" s="13"/>
      <c r="N657" s="36"/>
      <c r="O657" s="13"/>
      <c r="P657" s="49"/>
      <c r="Q657" s="22"/>
      <c r="R657" s="89"/>
      <c r="S657" s="23"/>
      <c r="T657" s="89"/>
      <c r="U657" s="23"/>
      <c r="V657" s="13"/>
      <c r="W657" s="24"/>
      <c r="X657" s="23"/>
      <c r="Y657" s="36"/>
      <c r="Z657" s="13"/>
      <c r="AA657" s="49"/>
      <c r="AB657" s="22"/>
      <c r="AC657" s="89"/>
      <c r="AD657" s="23"/>
      <c r="AE657" s="89"/>
      <c r="AF657" s="23"/>
      <c r="AG657" s="13"/>
      <c r="AH657" s="24"/>
      <c r="AI657" s="23"/>
      <c r="AJ657" s="13"/>
      <c r="AK657" s="13"/>
      <c r="AL657" s="13"/>
      <c r="AM657" s="13"/>
      <c r="AN657" s="13"/>
      <c r="AO657" s="13"/>
      <c r="AP657" s="13"/>
      <c r="AQ657" s="13"/>
      <c r="AR657" s="13"/>
      <c r="AS657" s="70"/>
      <c r="AY657" s="73"/>
    </row>
    <row r="658" spans="2:51" ht="13.5" thickBot="1" x14ac:dyDescent="0.25">
      <c r="B658" s="36"/>
      <c r="C658" s="36"/>
      <c r="D658" s="13"/>
      <c r="E658" s="49"/>
      <c r="F658" s="22"/>
      <c r="G658" s="107" t="s">
        <v>105</v>
      </c>
      <c r="H658" s="108">
        <f>SUM(H640:H656)</f>
        <v>0</v>
      </c>
      <c r="I658" s="107" t="s">
        <v>106</v>
      </c>
      <c r="J658" s="108">
        <f>SUM(J640:J656)</f>
        <v>0</v>
      </c>
      <c r="K658" s="13"/>
      <c r="L658" s="24"/>
      <c r="M658" s="13"/>
      <c r="N658" s="36"/>
      <c r="O658" s="13"/>
      <c r="P658" s="49"/>
      <c r="Q658" s="22"/>
      <c r="R658" s="107" t="s">
        <v>105</v>
      </c>
      <c r="S658" s="108">
        <f>SUM(S640:S656)</f>
        <v>0</v>
      </c>
      <c r="T658" s="107" t="s">
        <v>106</v>
      </c>
      <c r="U658" s="108">
        <f>SUM(U640:U656)</f>
        <v>0</v>
      </c>
      <c r="V658" s="13"/>
      <c r="W658" s="24"/>
      <c r="X658" s="23"/>
      <c r="Y658" s="36"/>
      <c r="Z658" s="13"/>
      <c r="AA658" s="49"/>
      <c r="AB658" s="22"/>
      <c r="AC658" s="107" t="s">
        <v>105</v>
      </c>
      <c r="AD658" s="108">
        <f>SUM(AD640:AD656)</f>
        <v>0</v>
      </c>
      <c r="AE658" s="107" t="s">
        <v>106</v>
      </c>
      <c r="AF658" s="108">
        <f>SUM(AF640:AF656)</f>
        <v>0</v>
      </c>
      <c r="AG658" s="13"/>
      <c r="AH658" s="24"/>
      <c r="AI658" s="23"/>
      <c r="AJ658" s="13"/>
      <c r="AK658" s="13"/>
      <c r="AL658" s="13"/>
      <c r="AM658" s="13"/>
      <c r="AN658" s="13"/>
      <c r="AO658" s="13"/>
      <c r="AP658" s="13"/>
      <c r="AQ658" s="13"/>
      <c r="AR658" s="13"/>
      <c r="AS658" s="70"/>
      <c r="AY658" s="73"/>
    </row>
    <row r="659" spans="2:51" ht="13.5" thickBot="1" x14ac:dyDescent="0.25">
      <c r="B659" s="36"/>
      <c r="C659" s="36"/>
      <c r="D659" s="13"/>
      <c r="E659" s="49"/>
      <c r="F659" s="22"/>
      <c r="G659" s="83"/>
      <c r="H659" s="84"/>
      <c r="I659" s="84"/>
      <c r="J659" s="85" t="s">
        <v>107</v>
      </c>
      <c r="K659" s="86"/>
      <c r="L659" s="87">
        <f>SUM(L640:L656)</f>
        <v>0</v>
      </c>
      <c r="M659" s="13"/>
      <c r="N659" s="36"/>
      <c r="O659" s="13"/>
      <c r="P659" s="49"/>
      <c r="Q659" s="22"/>
      <c r="R659" s="83"/>
      <c r="S659" s="84"/>
      <c r="T659" s="84"/>
      <c r="U659" s="85" t="s">
        <v>107</v>
      </c>
      <c r="V659" s="86"/>
      <c r="W659" s="87">
        <f>SUM(W640:W656)</f>
        <v>0</v>
      </c>
      <c r="X659" s="23"/>
      <c r="Y659" s="36"/>
      <c r="Z659" s="13"/>
      <c r="AA659" s="49"/>
      <c r="AB659" s="22"/>
      <c r="AC659" s="83"/>
      <c r="AD659" s="84"/>
      <c r="AE659" s="84"/>
      <c r="AF659" s="85" t="s">
        <v>107</v>
      </c>
      <c r="AG659" s="86"/>
      <c r="AH659" s="87">
        <f>SUM(AH640:AH656)</f>
        <v>0</v>
      </c>
      <c r="AI659" s="23"/>
      <c r="AJ659" s="13"/>
      <c r="AK659" s="13"/>
      <c r="AL659" s="13"/>
      <c r="AM659" s="13"/>
      <c r="AN659" s="13"/>
      <c r="AO659" s="13"/>
      <c r="AP659" s="13"/>
      <c r="AQ659" s="13"/>
      <c r="AR659" s="13"/>
      <c r="AS659" s="70"/>
      <c r="AY659" s="73"/>
    </row>
    <row r="660" spans="2:51" x14ac:dyDescent="0.2">
      <c r="B660" s="36"/>
      <c r="C660" s="36"/>
      <c r="D660" s="100"/>
      <c r="E660" s="49"/>
      <c r="F660" s="22"/>
      <c r="G660" s="81"/>
      <c r="H660" s="82"/>
      <c r="I660" s="88"/>
      <c r="J660" s="88"/>
      <c r="K660" s="13"/>
      <c r="L660" s="24"/>
      <c r="M660" s="13"/>
      <c r="N660" s="36"/>
      <c r="O660" s="100"/>
      <c r="P660" s="49"/>
      <c r="Q660" s="22"/>
      <c r="R660" s="81"/>
      <c r="S660" s="82"/>
      <c r="T660" s="88"/>
      <c r="U660" s="88"/>
      <c r="V660" s="13"/>
      <c r="W660" s="24"/>
      <c r="X660" s="23"/>
      <c r="Y660" s="36"/>
      <c r="Z660" s="100"/>
      <c r="AA660" s="49"/>
      <c r="AB660" s="22"/>
      <c r="AC660" s="81"/>
      <c r="AD660" s="82"/>
      <c r="AE660" s="88"/>
      <c r="AF660" s="88"/>
      <c r="AG660" s="13"/>
      <c r="AH660" s="24"/>
      <c r="AI660" s="23"/>
      <c r="AJ660" s="13"/>
      <c r="AK660" s="13"/>
      <c r="AL660" s="13"/>
      <c r="AM660" s="13"/>
      <c r="AN660" s="13"/>
      <c r="AO660" s="13"/>
      <c r="AP660" s="13"/>
      <c r="AQ660" s="13"/>
      <c r="AR660" s="13"/>
      <c r="AS660" s="70"/>
      <c r="AY660" s="73"/>
    </row>
    <row r="661" spans="2:51" x14ac:dyDescent="0.2">
      <c r="B661" s="36"/>
      <c r="C661" s="36"/>
      <c r="D661" s="100"/>
      <c r="E661" s="89" t="s">
        <v>108</v>
      </c>
      <c r="F661" s="22"/>
      <c r="G661" s="90"/>
      <c r="H661" s="91">
        <f>IF(G661="Yes",-0.1,0)</f>
        <v>0</v>
      </c>
      <c r="I661" s="23"/>
      <c r="J661" s="23"/>
      <c r="K661" s="13"/>
      <c r="L661" s="24"/>
      <c r="M661" s="13"/>
      <c r="N661" s="36"/>
      <c r="O661" s="100"/>
      <c r="P661" s="89" t="s">
        <v>108</v>
      </c>
      <c r="Q661" s="22"/>
      <c r="R661" s="90"/>
      <c r="S661" s="91">
        <f>IF(R661="Yes",-0.1,0)</f>
        <v>0</v>
      </c>
      <c r="T661" s="23"/>
      <c r="U661" s="23"/>
      <c r="V661" s="13"/>
      <c r="W661" s="24"/>
      <c r="X661" s="23"/>
      <c r="Y661" s="36"/>
      <c r="Z661" s="100"/>
      <c r="AA661" s="89" t="s">
        <v>108</v>
      </c>
      <c r="AB661" s="22"/>
      <c r="AC661" s="90"/>
      <c r="AD661" s="91">
        <f>IF(AC661="Yes",-0.1,0)</f>
        <v>0</v>
      </c>
      <c r="AE661" s="23"/>
      <c r="AF661" s="23"/>
      <c r="AG661" s="13"/>
      <c r="AH661" s="24"/>
      <c r="AI661" s="23"/>
      <c r="AJ661" s="13"/>
      <c r="AK661" s="13"/>
      <c r="AL661" s="13"/>
      <c r="AM661" s="13"/>
      <c r="AN661" s="13"/>
      <c r="AO661" s="13"/>
      <c r="AP661" s="13"/>
      <c r="AQ661" s="13"/>
      <c r="AR661" s="13"/>
      <c r="AS661" s="70"/>
      <c r="AY661" s="73"/>
    </row>
    <row r="662" spans="2:51" x14ac:dyDescent="0.2">
      <c r="B662" s="36"/>
      <c r="C662" s="36"/>
      <c r="D662" s="100"/>
      <c r="E662" s="89" t="s">
        <v>109</v>
      </c>
      <c r="F662" s="92"/>
      <c r="G662" s="90"/>
      <c r="H662" s="91">
        <f>IF(G662="Yes",-0.03,0)</f>
        <v>0</v>
      </c>
      <c r="I662" s="23"/>
      <c r="J662" s="23"/>
      <c r="K662" s="13"/>
      <c r="L662" s="24"/>
      <c r="M662" s="13"/>
      <c r="N662" s="36"/>
      <c r="O662" s="100"/>
      <c r="P662" s="89" t="s">
        <v>109</v>
      </c>
      <c r="Q662" s="92"/>
      <c r="R662" s="90"/>
      <c r="S662" s="91">
        <f>IF(R662="Yes",-0.03,0)</f>
        <v>0</v>
      </c>
      <c r="T662" s="23"/>
      <c r="U662" s="23"/>
      <c r="V662" s="13"/>
      <c r="W662" s="24"/>
      <c r="X662" s="23"/>
      <c r="Y662" s="36"/>
      <c r="Z662" s="100"/>
      <c r="AA662" s="89" t="s">
        <v>109</v>
      </c>
      <c r="AB662" s="92"/>
      <c r="AC662" s="90"/>
      <c r="AD662" s="91">
        <f>IF(AC662="Yes",-0.03,0)</f>
        <v>0</v>
      </c>
      <c r="AE662" s="23"/>
      <c r="AF662" s="23"/>
      <c r="AG662" s="13"/>
      <c r="AH662" s="24"/>
      <c r="AI662" s="23"/>
      <c r="AJ662" s="13"/>
      <c r="AK662" s="13"/>
      <c r="AL662" s="13"/>
      <c r="AM662" s="13"/>
      <c r="AN662" s="13"/>
      <c r="AO662" s="13"/>
      <c r="AP662" s="13"/>
      <c r="AQ662" s="13"/>
      <c r="AR662" s="13"/>
      <c r="AS662" s="70"/>
      <c r="AY662" s="73"/>
    </row>
    <row r="663" spans="2:51" ht="13.5" thickBot="1" x14ac:dyDescent="0.25">
      <c r="B663" s="36"/>
      <c r="C663" s="36"/>
      <c r="D663" s="13"/>
      <c r="E663" s="89" t="s">
        <v>110</v>
      </c>
      <c r="F663" s="22"/>
      <c r="G663" s="90"/>
      <c r="H663" s="93">
        <f>IF(G663="Yes",-0.1,0)</f>
        <v>0</v>
      </c>
      <c r="I663" s="100"/>
      <c r="J663" s="100"/>
      <c r="K663" s="13"/>
      <c r="L663" s="24"/>
      <c r="M663" s="13"/>
      <c r="N663" s="36"/>
      <c r="O663" s="13"/>
      <c r="P663" s="89" t="s">
        <v>110</v>
      </c>
      <c r="Q663" s="22"/>
      <c r="R663" s="90"/>
      <c r="S663" s="93">
        <f>IF(R663="Yes",-0.1,0)</f>
        <v>0</v>
      </c>
      <c r="T663" s="100"/>
      <c r="U663" s="100"/>
      <c r="V663" s="13"/>
      <c r="W663" s="24"/>
      <c r="X663" s="23"/>
      <c r="Y663" s="36"/>
      <c r="Z663" s="13"/>
      <c r="AA663" s="89" t="s">
        <v>110</v>
      </c>
      <c r="AB663" s="22"/>
      <c r="AC663" s="90"/>
      <c r="AD663" s="93">
        <f>IF(AC663="Yes",-0.1,0)</f>
        <v>0</v>
      </c>
      <c r="AE663" s="100"/>
      <c r="AF663" s="100"/>
      <c r="AG663" s="13"/>
      <c r="AH663" s="24"/>
      <c r="AI663" s="23"/>
      <c r="AJ663" s="13"/>
      <c r="AK663" s="13"/>
      <c r="AL663" s="13"/>
      <c r="AM663" s="13"/>
      <c r="AN663" s="13"/>
      <c r="AO663" s="13"/>
      <c r="AP663" s="13"/>
      <c r="AQ663" s="13"/>
      <c r="AR663" s="13"/>
      <c r="AS663" s="70"/>
      <c r="AY663" s="73"/>
    </row>
    <row r="664" spans="2:51" ht="13.5" thickBot="1" x14ac:dyDescent="0.25">
      <c r="B664" s="36"/>
      <c r="C664" s="36"/>
      <c r="D664" s="13"/>
      <c r="E664" s="49"/>
      <c r="F664" s="22"/>
      <c r="G664" s="81"/>
      <c r="H664" s="94">
        <f>SUM(H661:H663)</f>
        <v>0</v>
      </c>
      <c r="I664" s="95"/>
      <c r="J664" s="96" t="s">
        <v>111</v>
      </c>
      <c r="K664" s="97"/>
      <c r="L664" s="87">
        <f>SUM(L659*H664)</f>
        <v>0</v>
      </c>
      <c r="M664" s="13"/>
      <c r="N664" s="36"/>
      <c r="O664" s="13"/>
      <c r="P664" s="49"/>
      <c r="Q664" s="22"/>
      <c r="R664" s="81"/>
      <c r="S664" s="94">
        <f>SUM(S661:S663)</f>
        <v>0</v>
      </c>
      <c r="T664" s="95"/>
      <c r="U664" s="96" t="s">
        <v>111</v>
      </c>
      <c r="V664" s="97"/>
      <c r="W664" s="87">
        <f>SUM(W659*S664)</f>
        <v>0</v>
      </c>
      <c r="X664" s="23"/>
      <c r="Y664" s="36"/>
      <c r="Z664" s="13"/>
      <c r="AA664" s="49"/>
      <c r="AB664" s="22"/>
      <c r="AC664" s="81"/>
      <c r="AD664" s="94">
        <f>SUM(AD661:AD663)</f>
        <v>0</v>
      </c>
      <c r="AE664" s="95"/>
      <c r="AF664" s="96" t="s">
        <v>111</v>
      </c>
      <c r="AG664" s="97"/>
      <c r="AH664" s="87">
        <f>SUM(AH659*AD664)</f>
        <v>0</v>
      </c>
      <c r="AI664" s="23"/>
      <c r="AJ664" s="13"/>
      <c r="AK664" s="13"/>
      <c r="AL664" s="13"/>
      <c r="AM664" s="13"/>
      <c r="AN664" s="13"/>
      <c r="AO664" s="13"/>
      <c r="AP664" s="13"/>
      <c r="AQ664" s="13"/>
      <c r="AR664" s="13"/>
      <c r="AS664" s="70"/>
      <c r="AY664" s="73"/>
    </row>
    <row r="665" spans="2:51" ht="13.5" thickBot="1" x14ac:dyDescent="0.25">
      <c r="B665" s="36"/>
      <c r="C665" s="36"/>
      <c r="D665" s="13"/>
      <c r="E665" s="13"/>
      <c r="F665" s="13"/>
      <c r="G665" s="13"/>
      <c r="H665" s="23"/>
      <c r="I665" s="13"/>
      <c r="J665" s="23"/>
      <c r="K665" s="13"/>
      <c r="L665" s="24"/>
      <c r="M665" s="13"/>
      <c r="N665" s="36"/>
      <c r="O665" s="13"/>
      <c r="P665" s="13"/>
      <c r="Q665" s="13"/>
      <c r="R665" s="13"/>
      <c r="S665" s="23"/>
      <c r="T665" s="13"/>
      <c r="U665" s="23"/>
      <c r="V665" s="13"/>
      <c r="W665" s="24"/>
      <c r="X665" s="23"/>
      <c r="Y665" s="36"/>
      <c r="Z665" s="13"/>
      <c r="AA665" s="13"/>
      <c r="AB665" s="13"/>
      <c r="AC665" s="13"/>
      <c r="AD665" s="23"/>
      <c r="AE665" s="13"/>
      <c r="AF665" s="23"/>
      <c r="AG665" s="13"/>
      <c r="AH665" s="24"/>
      <c r="AI665" s="23"/>
      <c r="AJ665" s="13"/>
      <c r="AK665" s="13"/>
      <c r="AL665" s="13"/>
      <c r="AM665" s="13"/>
      <c r="AN665" s="13"/>
      <c r="AO665" s="13"/>
      <c r="AP665" s="13"/>
      <c r="AQ665" s="13"/>
      <c r="AR665" s="13"/>
      <c r="AS665" s="70"/>
      <c r="AY665" s="73"/>
    </row>
    <row r="666" spans="2:51" ht="13.5" thickBot="1" x14ac:dyDescent="0.25">
      <c r="B666" s="36"/>
      <c r="C666" s="38"/>
      <c r="D666" s="39"/>
      <c r="E666" s="39"/>
      <c r="F666" s="39"/>
      <c r="G666" s="39"/>
      <c r="H666" s="98"/>
      <c r="I666" s="99"/>
      <c r="J666" s="85" t="s">
        <v>112</v>
      </c>
      <c r="K666" s="86"/>
      <c r="L666" s="87">
        <f>SUM(L659+L664)</f>
        <v>0</v>
      </c>
      <c r="M666" s="13"/>
      <c r="N666" s="38"/>
      <c r="O666" s="39"/>
      <c r="P666" s="39"/>
      <c r="Q666" s="39"/>
      <c r="R666" s="39"/>
      <c r="S666" s="98"/>
      <c r="T666" s="99"/>
      <c r="U666" s="85" t="s">
        <v>112</v>
      </c>
      <c r="V666" s="86"/>
      <c r="W666" s="87">
        <f>SUM(W659+W664)</f>
        <v>0</v>
      </c>
      <c r="X666" s="23"/>
      <c r="Y666" s="38"/>
      <c r="Z666" s="39"/>
      <c r="AA666" s="39"/>
      <c r="AB666" s="39"/>
      <c r="AC666" s="39"/>
      <c r="AD666" s="98"/>
      <c r="AE666" s="99"/>
      <c r="AF666" s="85" t="s">
        <v>112</v>
      </c>
      <c r="AG666" s="86"/>
      <c r="AH666" s="87">
        <f>SUM(AH659+AH664)</f>
        <v>0</v>
      </c>
      <c r="AI666" s="23"/>
      <c r="AJ666" s="13"/>
      <c r="AK666" s="13"/>
      <c r="AL666" s="13"/>
      <c r="AM666" s="13"/>
      <c r="AN666" s="13"/>
      <c r="AO666" s="13"/>
      <c r="AP666" s="13"/>
      <c r="AQ666" s="13"/>
      <c r="AR666" s="13"/>
      <c r="AS666" s="70"/>
      <c r="AY666" s="73"/>
    </row>
    <row r="667" spans="2:51" ht="13.5" thickBot="1" x14ac:dyDescent="0.25">
      <c r="B667" s="38"/>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72"/>
    </row>
    <row r="668" spans="2:51" ht="13.5" thickBot="1" x14ac:dyDescent="0.25"/>
    <row r="669" spans="2:51" ht="18" customHeight="1" thickBot="1" x14ac:dyDescent="0.3">
      <c r="B669" s="65"/>
      <c r="C669" s="66"/>
      <c r="D669" s="66"/>
      <c r="E669" s="66"/>
      <c r="F669" s="67"/>
      <c r="G669" s="67"/>
      <c r="H669" s="67"/>
      <c r="I669" s="67"/>
      <c r="J669" s="67"/>
      <c r="K669" s="66"/>
      <c r="L669" s="66"/>
      <c r="M669" s="66"/>
      <c r="N669" s="66"/>
      <c r="O669" s="80"/>
      <c r="P669" s="80"/>
      <c r="Q669" s="68"/>
      <c r="R669" s="68"/>
      <c r="S669" s="68"/>
      <c r="T669" s="68"/>
      <c r="U669" s="68"/>
      <c r="V669" s="66"/>
      <c r="W669" s="66"/>
      <c r="X669" s="66"/>
      <c r="Y669" s="66"/>
      <c r="Z669" s="80"/>
      <c r="AA669" s="80"/>
      <c r="AB669" s="68"/>
      <c r="AC669" s="68"/>
      <c r="AD669" s="68"/>
      <c r="AE669" s="68"/>
      <c r="AF669" s="68"/>
      <c r="AG669" s="66"/>
      <c r="AH669" s="66"/>
      <c r="AI669" s="66"/>
      <c r="AJ669" s="66"/>
      <c r="AK669" s="66"/>
      <c r="AL669" s="66"/>
      <c r="AM669" s="66"/>
      <c r="AN669" s="66"/>
      <c r="AO669" s="66"/>
      <c r="AP669" s="66"/>
      <c r="AQ669" s="66"/>
      <c r="AR669" s="66"/>
      <c r="AS669" s="69"/>
      <c r="AY669" s="73"/>
    </row>
    <row r="670" spans="2:51" ht="18" customHeight="1" thickBot="1" x14ac:dyDescent="0.3">
      <c r="B670" s="36"/>
      <c r="C670" s="264" t="s">
        <v>77</v>
      </c>
      <c r="D670" s="265"/>
      <c r="E670" s="266" t="str">
        <f>'CompetitorList &amp; ResultsSummary'!D38</f>
        <v>Competitor 20</v>
      </c>
      <c r="F670" s="266"/>
      <c r="G670" s="266"/>
      <c r="H670" s="266"/>
      <c r="I670" s="266"/>
      <c r="J670" s="266"/>
      <c r="K670" s="265" t="s">
        <v>78</v>
      </c>
      <c r="L670" s="265"/>
      <c r="M670" s="266" t="str">
        <f>'CompetitorList &amp; ResultsSummary'!F38</f>
        <v>Model 20</v>
      </c>
      <c r="N670" s="266"/>
      <c r="O670" s="266"/>
      <c r="P670" s="266"/>
      <c r="Q670" s="266"/>
      <c r="R670" s="266"/>
      <c r="S670" s="266"/>
      <c r="T670" s="113"/>
      <c r="U670" s="113"/>
      <c r="V670" s="97"/>
      <c r="W670" s="97"/>
      <c r="X670" s="97"/>
      <c r="Y670" s="97"/>
      <c r="Z670" s="97"/>
      <c r="AA670" s="97"/>
      <c r="AB670" s="97"/>
      <c r="AC670" s="97"/>
      <c r="AD670" s="97"/>
      <c r="AE670" s="113"/>
      <c r="AF670" s="113"/>
      <c r="AG670" s="97"/>
      <c r="AH670" s="97"/>
      <c r="AI670" s="97"/>
      <c r="AJ670" s="97"/>
      <c r="AK670" s="267"/>
      <c r="AL670" s="267"/>
      <c r="AM670" s="267"/>
      <c r="AN670" s="267"/>
      <c r="AO670" s="267"/>
      <c r="AP670" s="267"/>
      <c r="AQ670" s="267"/>
      <c r="AR670" s="268"/>
      <c r="AS670" s="70"/>
      <c r="AY670" s="73"/>
    </row>
    <row r="671" spans="2:51" ht="18" customHeight="1" thickBot="1" x14ac:dyDescent="0.25">
      <c r="B671" s="36"/>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70"/>
      <c r="AY671" s="73"/>
    </row>
    <row r="672" spans="2:51" ht="16.5" thickBot="1" x14ac:dyDescent="0.3">
      <c r="B672" s="36"/>
      <c r="C672" s="252" t="str">
        <f>E670</f>
        <v>Competitor 20</v>
      </c>
      <c r="D672" s="253"/>
      <c r="E672" s="253"/>
      <c r="F672" s="253"/>
      <c r="G672" s="253" t="s">
        <v>16</v>
      </c>
      <c r="H672" s="253"/>
      <c r="I672" s="253"/>
      <c r="J672" s="253"/>
      <c r="K672" s="253"/>
      <c r="L672" s="254"/>
      <c r="M672" s="71"/>
      <c r="N672" s="252" t="str">
        <f>E670</f>
        <v>Competitor 20</v>
      </c>
      <c r="O672" s="253"/>
      <c r="P672" s="253"/>
      <c r="Q672" s="253"/>
      <c r="R672" s="253" t="s">
        <v>20</v>
      </c>
      <c r="S672" s="253"/>
      <c r="T672" s="253"/>
      <c r="U672" s="253"/>
      <c r="V672" s="253"/>
      <c r="W672" s="254"/>
      <c r="X672" s="71"/>
      <c r="Y672" s="252" t="str">
        <f>C672</f>
        <v>Competitor 20</v>
      </c>
      <c r="Z672" s="253"/>
      <c r="AA672" s="253"/>
      <c r="AB672" s="253"/>
      <c r="AC672" s="253" t="s">
        <v>21</v>
      </c>
      <c r="AD672" s="253"/>
      <c r="AE672" s="253"/>
      <c r="AF672" s="253"/>
      <c r="AG672" s="253"/>
      <c r="AH672" s="254"/>
      <c r="AI672" s="71"/>
      <c r="AJ672" s="71"/>
      <c r="AK672" s="256" t="str">
        <f>E670</f>
        <v>Competitor 20</v>
      </c>
      <c r="AL672" s="257"/>
      <c r="AM672" s="257"/>
      <c r="AN672" s="80"/>
      <c r="AO672" s="80"/>
      <c r="AP672" s="258" t="s">
        <v>79</v>
      </c>
      <c r="AQ672" s="259"/>
      <c r="AR672" s="260"/>
      <c r="AS672" s="70"/>
      <c r="AY672" s="73"/>
    </row>
    <row r="673" spans="2:53" x14ac:dyDescent="0.2">
      <c r="B673" s="36"/>
      <c r="C673" s="255"/>
      <c r="D673" s="251"/>
      <c r="E673" s="251"/>
      <c r="F673" s="251"/>
      <c r="G673" s="251" t="s">
        <v>80</v>
      </c>
      <c r="H673" s="251"/>
      <c r="I673" s="251" t="s">
        <v>81</v>
      </c>
      <c r="J673" s="251"/>
      <c r="K673" s="104"/>
      <c r="L673" s="8" t="s">
        <v>11</v>
      </c>
      <c r="M673" s="49"/>
      <c r="N673" s="255"/>
      <c r="O673" s="251"/>
      <c r="P673" s="251"/>
      <c r="Q673" s="251"/>
      <c r="R673" s="251" t="s">
        <v>80</v>
      </c>
      <c r="S673" s="251"/>
      <c r="T673" s="251" t="s">
        <v>81</v>
      </c>
      <c r="U673" s="251"/>
      <c r="V673" s="104"/>
      <c r="W673" s="8" t="s">
        <v>11</v>
      </c>
      <c r="X673" s="49"/>
      <c r="Y673" s="255"/>
      <c r="Z673" s="251"/>
      <c r="AA673" s="251"/>
      <c r="AB673" s="251"/>
      <c r="AC673" s="251" t="s">
        <v>80</v>
      </c>
      <c r="AD673" s="251"/>
      <c r="AE673" s="251" t="s">
        <v>81</v>
      </c>
      <c r="AF673" s="251"/>
      <c r="AG673" s="104"/>
      <c r="AH673" s="8" t="s">
        <v>11</v>
      </c>
      <c r="AI673" s="49"/>
      <c r="AJ673" s="49"/>
      <c r="AK673" s="261"/>
      <c r="AL673" s="262"/>
      <c r="AM673" s="262"/>
      <c r="AN673" s="262"/>
      <c r="AO673" s="262"/>
      <c r="AP673" s="262"/>
      <c r="AQ673" s="262"/>
      <c r="AR673" s="263"/>
      <c r="AS673" s="70"/>
      <c r="AY673" s="73"/>
    </row>
    <row r="674" spans="2:53" x14ac:dyDescent="0.2">
      <c r="B674" s="36"/>
      <c r="C674" s="36"/>
      <c r="D674" s="247" t="s">
        <v>82</v>
      </c>
      <c r="E674" s="248"/>
      <c r="F674" s="9" t="s">
        <v>83</v>
      </c>
      <c r="G674" s="104" t="s">
        <v>84</v>
      </c>
      <c r="H674" s="104" t="s">
        <v>26</v>
      </c>
      <c r="I674" s="104" t="s">
        <v>84</v>
      </c>
      <c r="J674" s="104" t="s">
        <v>26</v>
      </c>
      <c r="K674" s="10"/>
      <c r="L674" s="8" t="s">
        <v>26</v>
      </c>
      <c r="M674" s="49"/>
      <c r="N674" s="36"/>
      <c r="O674" s="247" t="s">
        <v>82</v>
      </c>
      <c r="P674" s="248"/>
      <c r="Q674" s="9" t="s">
        <v>83</v>
      </c>
      <c r="R674" s="104" t="s">
        <v>84</v>
      </c>
      <c r="S674" s="104" t="s">
        <v>26</v>
      </c>
      <c r="T674" s="104" t="s">
        <v>84</v>
      </c>
      <c r="U674" s="104" t="s">
        <v>26</v>
      </c>
      <c r="V674" s="10"/>
      <c r="W674" s="8" t="s">
        <v>26</v>
      </c>
      <c r="X674" s="49"/>
      <c r="Y674" s="36"/>
      <c r="Z674" s="247" t="s">
        <v>82</v>
      </c>
      <c r="AA674" s="248"/>
      <c r="AB674" s="9" t="s">
        <v>83</v>
      </c>
      <c r="AC674" s="104" t="s">
        <v>84</v>
      </c>
      <c r="AD674" s="104" t="s">
        <v>26</v>
      </c>
      <c r="AE674" s="104" t="s">
        <v>84</v>
      </c>
      <c r="AF674" s="104" t="s">
        <v>26</v>
      </c>
      <c r="AG674" s="10"/>
      <c r="AH674" s="8" t="s">
        <v>26</v>
      </c>
      <c r="AI674" s="49"/>
      <c r="AJ674" s="49"/>
      <c r="AK674" s="11"/>
      <c r="AL674" s="12" t="s">
        <v>16</v>
      </c>
      <c r="AM674" s="12" t="s">
        <v>20</v>
      </c>
      <c r="AN674" s="12" t="s">
        <v>21</v>
      </c>
      <c r="AO674" s="49"/>
      <c r="AP674" s="13"/>
      <c r="AQ674" s="179" t="s">
        <v>85</v>
      </c>
      <c r="AR674" s="180">
        <f>AL675+AM675+AN675-AN677</f>
        <v>0</v>
      </c>
      <c r="AS674" s="70"/>
      <c r="AU674" s="102"/>
      <c r="AV674" s="102"/>
      <c r="AW674" s="102"/>
      <c r="AX674" s="102"/>
      <c r="AY674" s="102"/>
      <c r="AZ674" s="102"/>
      <c r="BA674" s="102"/>
    </row>
    <row r="675" spans="2:53" x14ac:dyDescent="0.2">
      <c r="B675" s="36"/>
      <c r="C675" s="16">
        <v>1</v>
      </c>
      <c r="D675" s="17" t="s">
        <v>86</v>
      </c>
      <c r="E675" s="106"/>
      <c r="F675" s="18">
        <v>11</v>
      </c>
      <c r="G675" s="76"/>
      <c r="H675" s="19">
        <f>SUM(G675*F675)</f>
        <v>0</v>
      </c>
      <c r="I675" s="76"/>
      <c r="J675" s="19">
        <f>SUM(I675*F675)</f>
        <v>0</v>
      </c>
      <c r="K675" s="20"/>
      <c r="L675" s="21">
        <f>SUM(H675+J675)</f>
        <v>0</v>
      </c>
      <c r="M675" s="13"/>
      <c r="N675" s="16">
        <v>1</v>
      </c>
      <c r="O675" s="17" t="s">
        <v>86</v>
      </c>
      <c r="P675" s="106"/>
      <c r="Q675" s="18">
        <v>11</v>
      </c>
      <c r="R675" s="76"/>
      <c r="S675" s="19">
        <f>SUM(R675*Q675)</f>
        <v>0</v>
      </c>
      <c r="T675" s="76"/>
      <c r="U675" s="19">
        <f>SUM(T675*Q675)</f>
        <v>0</v>
      </c>
      <c r="V675" s="20"/>
      <c r="W675" s="21">
        <f>SUM(S675+U675)</f>
        <v>0</v>
      </c>
      <c r="X675" s="176"/>
      <c r="Y675" s="16">
        <v>1</v>
      </c>
      <c r="Z675" s="17" t="s">
        <v>86</v>
      </c>
      <c r="AA675" s="106"/>
      <c r="AB675" s="18">
        <v>11</v>
      </c>
      <c r="AC675" s="76"/>
      <c r="AD675" s="19">
        <f>SUM(AC675*AB675)</f>
        <v>0</v>
      </c>
      <c r="AE675" s="76"/>
      <c r="AF675" s="19">
        <f>SUM(AE675*AB675)</f>
        <v>0</v>
      </c>
      <c r="AG675" s="20"/>
      <c r="AH675" s="21">
        <f>SUM(AD675+AF675)</f>
        <v>0</v>
      </c>
      <c r="AI675" s="176"/>
      <c r="AJ675" s="13"/>
      <c r="AK675" s="25"/>
      <c r="AL675" s="179">
        <f>SUM(L701)</f>
        <v>0</v>
      </c>
      <c r="AM675" s="179">
        <f>SUM(W701)</f>
        <v>0</v>
      </c>
      <c r="AN675" s="179">
        <f>SUM(AH701)</f>
        <v>0</v>
      </c>
      <c r="AO675" s="23"/>
      <c r="AP675" s="13"/>
      <c r="AQ675" s="100"/>
      <c r="AR675" s="15"/>
      <c r="AS675" s="70"/>
      <c r="AY675" s="73"/>
    </row>
    <row r="676" spans="2:53" x14ac:dyDescent="0.2">
      <c r="B676" s="36"/>
      <c r="C676" s="27">
        <v>2</v>
      </c>
      <c r="D676" s="77" t="s">
        <v>87</v>
      </c>
      <c r="E676" s="28"/>
      <c r="F676" s="29">
        <v>7</v>
      </c>
      <c r="G676" s="76"/>
      <c r="H676" s="26">
        <f>SUM(G676*F676)</f>
        <v>0</v>
      </c>
      <c r="I676" s="76"/>
      <c r="J676" s="30">
        <f>SUM(I676*F676)</f>
        <v>0</v>
      </c>
      <c r="K676" s="31"/>
      <c r="L676" s="32">
        <f>SUM(H676+J676)</f>
        <v>0</v>
      </c>
      <c r="M676" s="13"/>
      <c r="N676" s="27">
        <v>2</v>
      </c>
      <c r="O676" s="77" t="s">
        <v>87</v>
      </c>
      <c r="P676" s="28"/>
      <c r="Q676" s="29">
        <v>7</v>
      </c>
      <c r="R676" s="76"/>
      <c r="S676" s="26">
        <f>SUM(R676*Q676)</f>
        <v>0</v>
      </c>
      <c r="T676" s="76"/>
      <c r="U676" s="30">
        <f>SUM(T676*Q676)</f>
        <v>0</v>
      </c>
      <c r="V676" s="31"/>
      <c r="W676" s="32">
        <f>SUM(S676+U676)</f>
        <v>0</v>
      </c>
      <c r="X676" s="23"/>
      <c r="Y676" s="27">
        <v>2</v>
      </c>
      <c r="Z676" s="77" t="s">
        <v>87</v>
      </c>
      <c r="AA676" s="28"/>
      <c r="AB676" s="29">
        <v>7</v>
      </c>
      <c r="AC676" s="76"/>
      <c r="AD676" s="26">
        <f>SUM(AC676*AB676)</f>
        <v>0</v>
      </c>
      <c r="AE676" s="76"/>
      <c r="AF676" s="30">
        <f>SUM(AE676*AB676)</f>
        <v>0</v>
      </c>
      <c r="AG676" s="31"/>
      <c r="AH676" s="32">
        <f>SUM(AD676+AF676)</f>
        <v>0</v>
      </c>
      <c r="AI676" s="23"/>
      <c r="AJ676" s="13"/>
      <c r="AK676" s="36"/>
      <c r="AL676" s="23"/>
      <c r="AM676" s="23"/>
      <c r="AN676" s="23"/>
      <c r="AO676" s="23"/>
      <c r="AP676" s="13"/>
      <c r="AQ676" s="14"/>
      <c r="AR676" s="15"/>
      <c r="AS676" s="70"/>
      <c r="AY676" s="73"/>
    </row>
    <row r="677" spans="2:53" x14ac:dyDescent="0.2">
      <c r="B677" s="36"/>
      <c r="C677" s="25">
        <v>3</v>
      </c>
      <c r="D677" s="17" t="s">
        <v>88</v>
      </c>
      <c r="E677" s="28"/>
      <c r="F677" s="29">
        <v>7</v>
      </c>
      <c r="G677" s="76"/>
      <c r="H677" s="26">
        <f>SUM(G677*F677)</f>
        <v>0</v>
      </c>
      <c r="I677" s="76"/>
      <c r="J677" s="26">
        <f>SUM(I677*F677)</f>
        <v>0</v>
      </c>
      <c r="K677" s="34"/>
      <c r="L677" s="35">
        <f>SUM(H677+J677)</f>
        <v>0</v>
      </c>
      <c r="M677" s="13"/>
      <c r="N677" s="25">
        <v>3</v>
      </c>
      <c r="O677" s="17" t="s">
        <v>88</v>
      </c>
      <c r="P677" s="28"/>
      <c r="Q677" s="29">
        <v>7</v>
      </c>
      <c r="R677" s="76"/>
      <c r="S677" s="26">
        <f>SUM(R677*Q677)</f>
        <v>0</v>
      </c>
      <c r="T677" s="76"/>
      <c r="U677" s="26">
        <f>SUM(T677*Q677)</f>
        <v>0</v>
      </c>
      <c r="V677" s="34"/>
      <c r="W677" s="35">
        <f>SUM(S677+U677)</f>
        <v>0</v>
      </c>
      <c r="X677" s="23"/>
      <c r="Y677" s="25">
        <v>3</v>
      </c>
      <c r="Z677" s="17" t="s">
        <v>88</v>
      </c>
      <c r="AA677" s="28"/>
      <c r="AB677" s="29">
        <v>7</v>
      </c>
      <c r="AC677" s="76"/>
      <c r="AD677" s="26">
        <f>SUM(AC677*AB677)</f>
        <v>0</v>
      </c>
      <c r="AE677" s="76"/>
      <c r="AF677" s="26">
        <f>SUM(AE677*AB677)</f>
        <v>0</v>
      </c>
      <c r="AG677" s="34"/>
      <c r="AH677" s="35">
        <f>SUM(AD677+AF677)</f>
        <v>0</v>
      </c>
      <c r="AI677" s="23"/>
      <c r="AJ677" s="13"/>
      <c r="AK677" s="16" t="s">
        <v>89</v>
      </c>
      <c r="AL677" s="178">
        <f>MAX(AL675:AN675)</f>
        <v>0</v>
      </c>
      <c r="AM677" s="34" t="s">
        <v>90</v>
      </c>
      <c r="AN677" s="179">
        <f>MIN(AL675:AN675)</f>
        <v>0</v>
      </c>
      <c r="AO677" s="23"/>
      <c r="AP677" s="13"/>
      <c r="AQ677" s="14"/>
      <c r="AR677" s="15"/>
      <c r="AS677" s="70"/>
      <c r="AY677" s="73"/>
    </row>
    <row r="678" spans="2:53" x14ac:dyDescent="0.2">
      <c r="B678" s="36"/>
      <c r="C678" s="27">
        <v>4</v>
      </c>
      <c r="D678" s="77" t="s">
        <v>91</v>
      </c>
      <c r="E678" s="28"/>
      <c r="F678" s="29">
        <v>7</v>
      </c>
      <c r="G678" s="76"/>
      <c r="H678" s="26">
        <f t="shared" ref="H678:H683" si="171">SUM(G678*F678)</f>
        <v>0</v>
      </c>
      <c r="I678" s="76"/>
      <c r="J678" s="26">
        <f t="shared" ref="J678:J683" si="172">SUM(I678*F678)</f>
        <v>0</v>
      </c>
      <c r="K678" s="37"/>
      <c r="L678" s="35">
        <f t="shared" ref="L678:L683" si="173">SUM(H678+J678)</f>
        <v>0</v>
      </c>
      <c r="M678" s="13"/>
      <c r="N678" s="27">
        <v>4</v>
      </c>
      <c r="O678" s="77" t="s">
        <v>91</v>
      </c>
      <c r="P678" s="28"/>
      <c r="Q678" s="29">
        <v>7</v>
      </c>
      <c r="R678" s="76"/>
      <c r="S678" s="26">
        <f t="shared" ref="S678:S683" si="174">SUM(R678*Q678)</f>
        <v>0</v>
      </c>
      <c r="T678" s="76"/>
      <c r="U678" s="26">
        <f t="shared" ref="U678:U683" si="175">SUM(T678*Q678)</f>
        <v>0</v>
      </c>
      <c r="V678" s="37"/>
      <c r="W678" s="35">
        <f t="shared" ref="W678:W683" si="176">SUM(S678+U678)</f>
        <v>0</v>
      </c>
      <c r="X678" s="23"/>
      <c r="Y678" s="27">
        <v>4</v>
      </c>
      <c r="Z678" s="77" t="s">
        <v>91</v>
      </c>
      <c r="AA678" s="28"/>
      <c r="AB678" s="29">
        <v>7</v>
      </c>
      <c r="AC678" s="76"/>
      <c r="AD678" s="26">
        <f t="shared" ref="AD678:AD683" si="177">SUM(AC678*AB678)</f>
        <v>0</v>
      </c>
      <c r="AE678" s="76"/>
      <c r="AF678" s="26">
        <f t="shared" ref="AF678:AF683" si="178">SUM(AE678*AB678)</f>
        <v>0</v>
      </c>
      <c r="AG678" s="37"/>
      <c r="AH678" s="35">
        <f t="shared" ref="AH678:AH683" si="179">SUM(AD678+AF678)</f>
        <v>0</v>
      </c>
      <c r="AI678" s="23"/>
      <c r="AJ678" s="13"/>
      <c r="AK678" s="177"/>
      <c r="AL678" s="100"/>
      <c r="AM678" s="13"/>
      <c r="AN678" s="13"/>
      <c r="AO678" s="13"/>
      <c r="AP678" s="13"/>
      <c r="AQ678" s="14"/>
      <c r="AR678" s="15"/>
      <c r="AS678" s="70"/>
      <c r="AY678" s="73"/>
    </row>
    <row r="679" spans="2:53" x14ac:dyDescent="0.2">
      <c r="B679" s="36"/>
      <c r="C679" s="27">
        <v>5</v>
      </c>
      <c r="D679" s="77" t="s">
        <v>93</v>
      </c>
      <c r="E679" s="28"/>
      <c r="F679" s="29">
        <v>7</v>
      </c>
      <c r="G679" s="76"/>
      <c r="H679" s="26">
        <f t="shared" si="171"/>
        <v>0</v>
      </c>
      <c r="I679" s="76"/>
      <c r="J679" s="26">
        <f t="shared" si="172"/>
        <v>0</v>
      </c>
      <c r="K679" s="37"/>
      <c r="L679" s="35">
        <f t="shared" si="173"/>
        <v>0</v>
      </c>
      <c r="M679" s="13"/>
      <c r="N679" s="27">
        <v>5</v>
      </c>
      <c r="O679" s="77" t="s">
        <v>93</v>
      </c>
      <c r="P679" s="28"/>
      <c r="Q679" s="29">
        <v>7</v>
      </c>
      <c r="R679" s="76"/>
      <c r="S679" s="26">
        <f t="shared" si="174"/>
        <v>0</v>
      </c>
      <c r="T679" s="76"/>
      <c r="U679" s="26">
        <f t="shared" si="175"/>
        <v>0</v>
      </c>
      <c r="V679" s="37"/>
      <c r="W679" s="35">
        <f t="shared" si="176"/>
        <v>0</v>
      </c>
      <c r="X679" s="23"/>
      <c r="Y679" s="27">
        <v>5</v>
      </c>
      <c r="Z679" s="77" t="s">
        <v>93</v>
      </c>
      <c r="AA679" s="28"/>
      <c r="AB679" s="29">
        <v>7</v>
      </c>
      <c r="AC679" s="76"/>
      <c r="AD679" s="26">
        <f t="shared" si="177"/>
        <v>0</v>
      </c>
      <c r="AE679" s="76"/>
      <c r="AF679" s="26">
        <f t="shared" si="178"/>
        <v>0</v>
      </c>
      <c r="AG679" s="37"/>
      <c r="AH679" s="35">
        <f t="shared" si="179"/>
        <v>0</v>
      </c>
      <c r="AI679" s="23"/>
      <c r="AJ679" s="13"/>
      <c r="AK679" s="177"/>
      <c r="AL679" s="100"/>
      <c r="AM679" s="13"/>
      <c r="AN679" s="13"/>
      <c r="AO679" s="13"/>
      <c r="AP679" s="13"/>
      <c r="AQ679" s="14"/>
      <c r="AR679" s="15"/>
      <c r="AS679" s="70"/>
      <c r="AY679" s="73"/>
    </row>
    <row r="680" spans="2:53" x14ac:dyDescent="0.2">
      <c r="B680" s="36"/>
      <c r="C680" s="27">
        <v>6</v>
      </c>
      <c r="D680" s="17" t="s">
        <v>94</v>
      </c>
      <c r="E680" s="28"/>
      <c r="F680" s="29">
        <v>7</v>
      </c>
      <c r="G680" s="76"/>
      <c r="H680" s="26">
        <f t="shared" si="171"/>
        <v>0</v>
      </c>
      <c r="I680" s="76"/>
      <c r="J680" s="26">
        <f t="shared" si="172"/>
        <v>0</v>
      </c>
      <c r="K680" s="37"/>
      <c r="L680" s="35">
        <f t="shared" si="173"/>
        <v>0</v>
      </c>
      <c r="M680" s="13"/>
      <c r="N680" s="27">
        <v>6</v>
      </c>
      <c r="O680" s="17" t="s">
        <v>94</v>
      </c>
      <c r="P680" s="28"/>
      <c r="Q680" s="29">
        <v>7</v>
      </c>
      <c r="R680" s="76"/>
      <c r="S680" s="26">
        <f t="shared" si="174"/>
        <v>0</v>
      </c>
      <c r="T680" s="76"/>
      <c r="U680" s="26">
        <f t="shared" si="175"/>
        <v>0</v>
      </c>
      <c r="V680" s="37"/>
      <c r="W680" s="35">
        <f t="shared" si="176"/>
        <v>0</v>
      </c>
      <c r="X680" s="23"/>
      <c r="Y680" s="27">
        <v>6</v>
      </c>
      <c r="Z680" s="17" t="s">
        <v>94</v>
      </c>
      <c r="AA680" s="28"/>
      <c r="AB680" s="29">
        <v>7</v>
      </c>
      <c r="AC680" s="76"/>
      <c r="AD680" s="26">
        <f t="shared" si="177"/>
        <v>0</v>
      </c>
      <c r="AE680" s="76"/>
      <c r="AF680" s="26">
        <f t="shared" si="178"/>
        <v>0</v>
      </c>
      <c r="AG680" s="37"/>
      <c r="AH680" s="35">
        <f t="shared" si="179"/>
        <v>0</v>
      </c>
      <c r="AI680" s="23"/>
      <c r="AJ680" s="13"/>
      <c r="AK680" s="36"/>
      <c r="AL680" s="13"/>
      <c r="AM680" s="13"/>
      <c r="AN680" s="13"/>
      <c r="AO680" s="13"/>
      <c r="AP680" s="13"/>
      <c r="AQ680" s="14"/>
      <c r="AR680" s="15"/>
      <c r="AS680" s="70"/>
      <c r="AY680" s="73"/>
    </row>
    <row r="681" spans="2:53" ht="13.5" thickBot="1" x14ac:dyDescent="0.25">
      <c r="B681" s="36"/>
      <c r="C681" s="27">
        <v>7</v>
      </c>
      <c r="D681" s="77" t="s">
        <v>95</v>
      </c>
      <c r="E681" s="28"/>
      <c r="F681" s="29">
        <v>7</v>
      </c>
      <c r="G681" s="76"/>
      <c r="H681" s="26">
        <f t="shared" si="171"/>
        <v>0</v>
      </c>
      <c r="I681" s="76"/>
      <c r="J681" s="26">
        <f t="shared" si="172"/>
        <v>0</v>
      </c>
      <c r="K681" s="37"/>
      <c r="L681" s="35">
        <f t="shared" si="173"/>
        <v>0</v>
      </c>
      <c r="M681" s="13"/>
      <c r="N681" s="27">
        <v>7</v>
      </c>
      <c r="O681" s="77" t="s">
        <v>95</v>
      </c>
      <c r="P681" s="28"/>
      <c r="Q681" s="29">
        <v>7</v>
      </c>
      <c r="R681" s="76"/>
      <c r="S681" s="26">
        <f t="shared" si="174"/>
        <v>0</v>
      </c>
      <c r="T681" s="76"/>
      <c r="U681" s="26">
        <f t="shared" si="175"/>
        <v>0</v>
      </c>
      <c r="V681" s="37"/>
      <c r="W681" s="35">
        <f t="shared" si="176"/>
        <v>0</v>
      </c>
      <c r="X681" s="23"/>
      <c r="Y681" s="27">
        <v>7</v>
      </c>
      <c r="Z681" s="77" t="s">
        <v>95</v>
      </c>
      <c r="AA681" s="28"/>
      <c r="AB681" s="29">
        <v>7</v>
      </c>
      <c r="AC681" s="76"/>
      <c r="AD681" s="26">
        <f t="shared" si="177"/>
        <v>0</v>
      </c>
      <c r="AE681" s="76"/>
      <c r="AF681" s="26">
        <f t="shared" si="178"/>
        <v>0</v>
      </c>
      <c r="AG681" s="37"/>
      <c r="AH681" s="35">
        <f t="shared" si="179"/>
        <v>0</v>
      </c>
      <c r="AI681" s="23"/>
      <c r="AJ681" s="13"/>
      <c r="AK681" s="38"/>
      <c r="AL681" s="39"/>
      <c r="AM681" s="39"/>
      <c r="AN681" s="39"/>
      <c r="AO681" s="39"/>
      <c r="AP681" s="39"/>
      <c r="AQ681" s="40"/>
      <c r="AR681" s="41"/>
      <c r="AS681" s="70"/>
      <c r="AY681" s="73"/>
    </row>
    <row r="682" spans="2:53" x14ac:dyDescent="0.2">
      <c r="B682" s="36"/>
      <c r="C682" s="27">
        <v>8</v>
      </c>
      <c r="D682" s="77" t="s">
        <v>96</v>
      </c>
      <c r="E682" s="28"/>
      <c r="F682" s="29">
        <v>7</v>
      </c>
      <c r="G682" s="76"/>
      <c r="H682" s="26">
        <f t="shared" si="171"/>
        <v>0</v>
      </c>
      <c r="I682" s="76"/>
      <c r="J682" s="26">
        <f t="shared" si="172"/>
        <v>0</v>
      </c>
      <c r="K682" s="37"/>
      <c r="L682" s="35">
        <f t="shared" si="173"/>
        <v>0</v>
      </c>
      <c r="M682" s="13"/>
      <c r="N682" s="27">
        <v>8</v>
      </c>
      <c r="O682" s="77" t="s">
        <v>96</v>
      </c>
      <c r="P682" s="28"/>
      <c r="Q682" s="29">
        <v>7</v>
      </c>
      <c r="R682" s="76"/>
      <c r="S682" s="26">
        <f t="shared" si="174"/>
        <v>0</v>
      </c>
      <c r="T682" s="76"/>
      <c r="U682" s="26">
        <f t="shared" si="175"/>
        <v>0</v>
      </c>
      <c r="V682" s="37"/>
      <c r="W682" s="35">
        <f t="shared" si="176"/>
        <v>0</v>
      </c>
      <c r="X682" s="23"/>
      <c r="Y682" s="27">
        <v>8</v>
      </c>
      <c r="Z682" s="77" t="s">
        <v>96</v>
      </c>
      <c r="AA682" s="28"/>
      <c r="AB682" s="29">
        <v>7</v>
      </c>
      <c r="AC682" s="76"/>
      <c r="AD682" s="26">
        <f t="shared" si="177"/>
        <v>0</v>
      </c>
      <c r="AE682" s="76"/>
      <c r="AF682" s="26">
        <f t="shared" si="178"/>
        <v>0</v>
      </c>
      <c r="AG682" s="37"/>
      <c r="AH682" s="35">
        <f t="shared" si="179"/>
        <v>0</v>
      </c>
      <c r="AI682" s="23"/>
      <c r="AJ682" s="13"/>
      <c r="AK682" s="13"/>
      <c r="AL682" s="13"/>
      <c r="AM682" s="13"/>
      <c r="AN682" s="13"/>
      <c r="AO682" s="13"/>
      <c r="AP682" s="13"/>
      <c r="AQ682" s="13"/>
      <c r="AR682" s="13"/>
      <c r="AS682" s="70"/>
      <c r="AY682" s="73"/>
    </row>
    <row r="683" spans="2:53" x14ac:dyDescent="0.2">
      <c r="B683" s="36"/>
      <c r="C683" s="27">
        <v>9</v>
      </c>
      <c r="D683" s="17" t="s">
        <v>97</v>
      </c>
      <c r="E683" s="28"/>
      <c r="F683" s="29">
        <v>7</v>
      </c>
      <c r="G683" s="76"/>
      <c r="H683" s="26">
        <f t="shared" si="171"/>
        <v>0</v>
      </c>
      <c r="I683" s="76"/>
      <c r="J683" s="26">
        <f t="shared" si="172"/>
        <v>0</v>
      </c>
      <c r="K683" s="31"/>
      <c r="L683" s="35">
        <f t="shared" si="173"/>
        <v>0</v>
      </c>
      <c r="M683" s="13"/>
      <c r="N683" s="27">
        <v>9</v>
      </c>
      <c r="O683" s="17" t="s">
        <v>97</v>
      </c>
      <c r="P683" s="28"/>
      <c r="Q683" s="29">
        <v>7</v>
      </c>
      <c r="R683" s="76"/>
      <c r="S683" s="26">
        <f t="shared" si="174"/>
        <v>0</v>
      </c>
      <c r="T683" s="76"/>
      <c r="U683" s="26">
        <f t="shared" si="175"/>
        <v>0</v>
      </c>
      <c r="V683" s="31"/>
      <c r="W683" s="35">
        <f t="shared" si="176"/>
        <v>0</v>
      </c>
      <c r="X683" s="23"/>
      <c r="Y683" s="27">
        <v>9</v>
      </c>
      <c r="Z683" s="17" t="s">
        <v>97</v>
      </c>
      <c r="AA683" s="28"/>
      <c r="AB683" s="29">
        <v>7</v>
      </c>
      <c r="AC683" s="76"/>
      <c r="AD683" s="26">
        <f t="shared" si="177"/>
        <v>0</v>
      </c>
      <c r="AE683" s="76"/>
      <c r="AF683" s="26">
        <f t="shared" si="178"/>
        <v>0</v>
      </c>
      <c r="AG683" s="31"/>
      <c r="AH683" s="35">
        <f t="shared" si="179"/>
        <v>0</v>
      </c>
      <c r="AI683" s="23"/>
      <c r="AJ683" s="13"/>
      <c r="AK683" s="13"/>
      <c r="AL683" s="13"/>
      <c r="AM683" s="13"/>
      <c r="AN683" s="13"/>
      <c r="AO683" s="13"/>
      <c r="AP683" s="13"/>
      <c r="AQ683" s="13"/>
      <c r="AR683" s="13"/>
      <c r="AS683" s="70"/>
      <c r="AY683" s="73"/>
    </row>
    <row r="684" spans="2:53" x14ac:dyDescent="0.2">
      <c r="B684" s="36"/>
      <c r="C684" s="25">
        <v>10</v>
      </c>
      <c r="D684" s="33" t="s">
        <v>98</v>
      </c>
      <c r="E684" s="20"/>
      <c r="F684" s="29">
        <v>11</v>
      </c>
      <c r="G684" s="76"/>
      <c r="H684" s="26">
        <f>SUM(G684*F684)</f>
        <v>0</v>
      </c>
      <c r="I684" s="76"/>
      <c r="J684" s="26">
        <f>SUM(I684*F684)</f>
        <v>0</v>
      </c>
      <c r="K684" s="10"/>
      <c r="L684" s="35">
        <f>SUM(H684+J684)</f>
        <v>0</v>
      </c>
      <c r="M684" s="13"/>
      <c r="N684" s="25">
        <v>10</v>
      </c>
      <c r="O684" s="33" t="s">
        <v>98</v>
      </c>
      <c r="P684" s="20"/>
      <c r="Q684" s="29">
        <v>11</v>
      </c>
      <c r="R684" s="76"/>
      <c r="S684" s="26">
        <f>SUM(R684*Q684)</f>
        <v>0</v>
      </c>
      <c r="T684" s="76"/>
      <c r="U684" s="26">
        <f>SUM(T684*Q684)</f>
        <v>0</v>
      </c>
      <c r="V684" s="10"/>
      <c r="W684" s="35">
        <f>SUM(S684+U684)</f>
        <v>0</v>
      </c>
      <c r="X684" s="23"/>
      <c r="Y684" s="25">
        <v>10</v>
      </c>
      <c r="Z684" s="33" t="s">
        <v>98</v>
      </c>
      <c r="AA684" s="20"/>
      <c r="AB684" s="29">
        <v>11</v>
      </c>
      <c r="AC684" s="76"/>
      <c r="AD684" s="26">
        <f>SUM(AC684*AB684)</f>
        <v>0</v>
      </c>
      <c r="AE684" s="76"/>
      <c r="AF684" s="26">
        <f>SUM(AE684*AB684)</f>
        <v>0</v>
      </c>
      <c r="AG684" s="10"/>
      <c r="AH684" s="35">
        <f>SUM(AD684+AF684)</f>
        <v>0</v>
      </c>
      <c r="AI684" s="23"/>
      <c r="AJ684" s="13"/>
      <c r="AK684" s="13"/>
      <c r="AL684" s="13"/>
      <c r="AM684" s="13"/>
      <c r="AN684" s="13"/>
      <c r="AO684" s="13"/>
      <c r="AP684" s="13"/>
      <c r="AQ684" s="13"/>
      <c r="AR684" s="13"/>
      <c r="AS684" s="70"/>
      <c r="AY684" s="73"/>
    </row>
    <row r="685" spans="2:53" x14ac:dyDescent="0.2">
      <c r="B685" s="36"/>
      <c r="C685" s="36"/>
      <c r="D685" s="13"/>
      <c r="E685" s="22"/>
      <c r="F685" s="13"/>
      <c r="G685" s="23"/>
      <c r="H685" s="13"/>
      <c r="I685" s="23"/>
      <c r="J685" s="13"/>
      <c r="K685" s="23"/>
      <c r="L685" s="24"/>
      <c r="M685" s="13"/>
      <c r="N685" s="36"/>
      <c r="O685" s="13"/>
      <c r="P685" s="22"/>
      <c r="Q685" s="13"/>
      <c r="R685" s="23"/>
      <c r="S685" s="13"/>
      <c r="T685" s="23"/>
      <c r="U685" s="13"/>
      <c r="V685" s="23"/>
      <c r="W685" s="24"/>
      <c r="X685" s="23"/>
      <c r="Y685" s="36"/>
      <c r="Z685" s="13"/>
      <c r="AA685" s="22"/>
      <c r="AB685" s="13"/>
      <c r="AC685" s="23"/>
      <c r="AD685" s="13"/>
      <c r="AE685" s="23"/>
      <c r="AF685" s="13"/>
      <c r="AG685" s="23"/>
      <c r="AH685" s="24"/>
      <c r="AI685" s="23"/>
      <c r="AJ685" s="13"/>
      <c r="AK685" s="13"/>
      <c r="AL685" s="13"/>
      <c r="AM685" s="13"/>
      <c r="AN685" s="13"/>
      <c r="AO685" s="13"/>
      <c r="AP685" s="13"/>
      <c r="AQ685" s="13"/>
      <c r="AR685" s="13"/>
      <c r="AS685" s="70"/>
      <c r="AY685" s="73"/>
    </row>
    <row r="686" spans="2:53" x14ac:dyDescent="0.2">
      <c r="B686" s="36"/>
      <c r="C686" s="25">
        <v>11</v>
      </c>
      <c r="D686" s="249" t="s">
        <v>99</v>
      </c>
      <c r="E686" s="250"/>
      <c r="F686" s="42"/>
      <c r="G686" s="43"/>
      <c r="H686" s="43"/>
      <c r="I686" s="43"/>
      <c r="J686" s="43"/>
      <c r="K686" s="13"/>
      <c r="L686" s="44"/>
      <c r="M686" s="13"/>
      <c r="N686" s="25">
        <v>11</v>
      </c>
      <c r="O686" s="249" t="s">
        <v>99</v>
      </c>
      <c r="P686" s="250"/>
      <c r="Q686" s="42"/>
      <c r="R686" s="43"/>
      <c r="S686" s="43"/>
      <c r="T686" s="43"/>
      <c r="U686" s="43"/>
      <c r="V686" s="13"/>
      <c r="W686" s="44"/>
      <c r="X686" s="23"/>
      <c r="Y686" s="25">
        <v>11</v>
      </c>
      <c r="Z686" s="249" t="s">
        <v>99</v>
      </c>
      <c r="AA686" s="250"/>
      <c r="AB686" s="42"/>
      <c r="AC686" s="43"/>
      <c r="AD686" s="43"/>
      <c r="AE686" s="43"/>
      <c r="AF686" s="43"/>
      <c r="AG686" s="13"/>
      <c r="AH686" s="44"/>
      <c r="AI686" s="23"/>
      <c r="AJ686" s="13"/>
      <c r="AK686" s="13"/>
      <c r="AL686" s="13"/>
      <c r="AM686" s="13"/>
      <c r="AN686" s="13"/>
      <c r="AO686" s="13"/>
      <c r="AP686" s="13"/>
      <c r="AQ686" s="13"/>
      <c r="AR686" s="13"/>
      <c r="AS686" s="70"/>
      <c r="AY686" s="73"/>
    </row>
    <row r="687" spans="2:53" x14ac:dyDescent="0.2">
      <c r="B687" s="36"/>
      <c r="C687" s="25"/>
      <c r="D687" s="17" t="s">
        <v>100</v>
      </c>
      <c r="E687" s="20"/>
      <c r="F687" s="46">
        <v>6</v>
      </c>
      <c r="G687" s="76"/>
      <c r="H687" s="47">
        <f>SUM(G687*F687)</f>
        <v>0</v>
      </c>
      <c r="I687" s="76"/>
      <c r="J687" s="48">
        <f>SUM(I687*F687)</f>
        <v>0</v>
      </c>
      <c r="K687" s="34"/>
      <c r="L687" s="44">
        <f>SUM(H687+J687)</f>
        <v>0</v>
      </c>
      <c r="M687" s="13"/>
      <c r="N687" s="25"/>
      <c r="O687" s="17" t="s">
        <v>100</v>
      </c>
      <c r="P687" s="20"/>
      <c r="Q687" s="46">
        <v>6</v>
      </c>
      <c r="R687" s="76"/>
      <c r="S687" s="47">
        <f>SUM(R687*Q687)</f>
        <v>0</v>
      </c>
      <c r="T687" s="76"/>
      <c r="U687" s="48">
        <f>SUM(T687*Q687)</f>
        <v>0</v>
      </c>
      <c r="V687" s="34"/>
      <c r="W687" s="44">
        <f>SUM(S687+U687)</f>
        <v>0</v>
      </c>
      <c r="X687" s="23"/>
      <c r="Y687" s="25"/>
      <c r="Z687" s="17" t="s">
        <v>100</v>
      </c>
      <c r="AA687" s="20"/>
      <c r="AB687" s="46">
        <v>6</v>
      </c>
      <c r="AC687" s="76"/>
      <c r="AD687" s="47">
        <f>SUM(AC687*AB687)</f>
        <v>0</v>
      </c>
      <c r="AE687" s="76"/>
      <c r="AF687" s="48">
        <f>SUM(AE687*AB687)</f>
        <v>0</v>
      </c>
      <c r="AG687" s="34"/>
      <c r="AH687" s="44">
        <f>SUM(AD687+AF687)</f>
        <v>0</v>
      </c>
      <c r="AI687" s="23"/>
      <c r="AJ687" s="13"/>
      <c r="AK687" s="13"/>
      <c r="AL687" s="13"/>
      <c r="AM687" s="13"/>
      <c r="AN687" s="13"/>
      <c r="AO687" s="13"/>
      <c r="AP687" s="13"/>
      <c r="AQ687" s="13"/>
      <c r="AR687" s="13"/>
      <c r="AS687" s="70"/>
      <c r="AY687" s="73"/>
    </row>
    <row r="688" spans="2:53" x14ac:dyDescent="0.2">
      <c r="B688" s="36"/>
      <c r="C688" s="25"/>
      <c r="D688" s="17" t="s">
        <v>101</v>
      </c>
      <c r="E688" s="45"/>
      <c r="F688" s="46">
        <v>4</v>
      </c>
      <c r="G688" s="76"/>
      <c r="H688" s="47">
        <f>SUM(G688*F688)</f>
        <v>0</v>
      </c>
      <c r="I688" s="76"/>
      <c r="J688" s="48">
        <f>SUM(I688*F688)</f>
        <v>0</v>
      </c>
      <c r="K688" s="34"/>
      <c r="L688" s="44">
        <f>SUM(H688+J688)</f>
        <v>0</v>
      </c>
      <c r="M688" s="13"/>
      <c r="N688" s="25"/>
      <c r="O688" s="17" t="s">
        <v>101</v>
      </c>
      <c r="P688" s="45"/>
      <c r="Q688" s="46">
        <v>4</v>
      </c>
      <c r="R688" s="76"/>
      <c r="S688" s="47">
        <f>SUM(R688*Q688)</f>
        <v>0</v>
      </c>
      <c r="T688" s="76"/>
      <c r="U688" s="48">
        <f>SUM(T688*Q688)</f>
        <v>0</v>
      </c>
      <c r="V688" s="34"/>
      <c r="W688" s="44">
        <f>SUM(S688+U688)</f>
        <v>0</v>
      </c>
      <c r="X688" s="23"/>
      <c r="Y688" s="25"/>
      <c r="Z688" s="17" t="s">
        <v>101</v>
      </c>
      <c r="AA688" s="45"/>
      <c r="AB688" s="46">
        <v>4</v>
      </c>
      <c r="AC688" s="76"/>
      <c r="AD688" s="47">
        <f>SUM(AC688*AB688)</f>
        <v>0</v>
      </c>
      <c r="AE688" s="76"/>
      <c r="AF688" s="48">
        <f>SUM(AE688*AB688)</f>
        <v>0</v>
      </c>
      <c r="AG688" s="34"/>
      <c r="AH688" s="44">
        <f>SUM(AD688+AF688)</f>
        <v>0</v>
      </c>
      <c r="AI688" s="23"/>
      <c r="AJ688" s="13"/>
      <c r="AK688" s="13"/>
      <c r="AL688" s="13"/>
      <c r="AM688" s="13"/>
      <c r="AN688" s="13"/>
      <c r="AO688" s="13"/>
      <c r="AP688" s="13"/>
      <c r="AQ688" s="13"/>
      <c r="AR688" s="13"/>
      <c r="AS688" s="70"/>
      <c r="AY688" s="73"/>
    </row>
    <row r="689" spans="2:51" x14ac:dyDescent="0.2">
      <c r="B689" s="36"/>
      <c r="C689" s="25"/>
      <c r="D689" s="17" t="s">
        <v>102</v>
      </c>
      <c r="E689" s="20"/>
      <c r="F689" s="29">
        <v>2</v>
      </c>
      <c r="G689" s="76"/>
      <c r="H689" s="26">
        <f>SUM(G689*F689)</f>
        <v>0</v>
      </c>
      <c r="I689" s="76"/>
      <c r="J689" s="26">
        <f>SUM(I689*F689)</f>
        <v>0</v>
      </c>
      <c r="K689" s="37"/>
      <c r="L689" s="35">
        <f>SUM(H689+J689)</f>
        <v>0</v>
      </c>
      <c r="M689" s="13"/>
      <c r="N689" s="25"/>
      <c r="O689" s="17" t="s">
        <v>102</v>
      </c>
      <c r="P689" s="20"/>
      <c r="Q689" s="29">
        <v>2</v>
      </c>
      <c r="R689" s="76"/>
      <c r="S689" s="26">
        <f>SUM(R689*Q689)</f>
        <v>0</v>
      </c>
      <c r="T689" s="76"/>
      <c r="U689" s="26">
        <f>SUM(T689*Q689)</f>
        <v>0</v>
      </c>
      <c r="V689" s="37"/>
      <c r="W689" s="35">
        <f>SUM(S689+U689)</f>
        <v>0</v>
      </c>
      <c r="X689" s="23"/>
      <c r="Y689" s="25"/>
      <c r="Z689" s="17" t="s">
        <v>102</v>
      </c>
      <c r="AA689" s="20"/>
      <c r="AB689" s="29">
        <v>2</v>
      </c>
      <c r="AC689" s="76"/>
      <c r="AD689" s="26">
        <f>SUM(AC689*AB689)</f>
        <v>0</v>
      </c>
      <c r="AE689" s="76"/>
      <c r="AF689" s="26">
        <f>SUM(AE689*AB689)</f>
        <v>0</v>
      </c>
      <c r="AG689" s="37"/>
      <c r="AH689" s="35">
        <f>SUM(AD689+AF689)</f>
        <v>0</v>
      </c>
      <c r="AI689" s="23"/>
      <c r="AJ689" s="13"/>
      <c r="AK689" s="13"/>
      <c r="AL689" s="13"/>
      <c r="AM689" s="13"/>
      <c r="AN689" s="13"/>
      <c r="AO689" s="13"/>
      <c r="AP689" s="13"/>
      <c r="AQ689" s="13"/>
      <c r="AR689" s="13"/>
      <c r="AS689" s="70"/>
      <c r="AY689" s="73"/>
    </row>
    <row r="690" spans="2:51" x14ac:dyDescent="0.2">
      <c r="B690" s="36"/>
      <c r="C690" s="25"/>
      <c r="D690" s="17" t="s">
        <v>103</v>
      </c>
      <c r="E690" s="78"/>
      <c r="F690" s="29">
        <v>6</v>
      </c>
      <c r="G690" s="76"/>
      <c r="H690" s="26">
        <f>SUM(G690*F690)</f>
        <v>0</v>
      </c>
      <c r="I690" s="76"/>
      <c r="J690" s="26">
        <f>SUM(I690*F690)</f>
        <v>0</v>
      </c>
      <c r="K690" s="34"/>
      <c r="L690" s="35">
        <f>SUM(H690+J690)</f>
        <v>0</v>
      </c>
      <c r="M690" s="13"/>
      <c r="N690" s="25"/>
      <c r="O690" s="17" t="s">
        <v>103</v>
      </c>
      <c r="P690" s="78"/>
      <c r="Q690" s="29">
        <v>6</v>
      </c>
      <c r="R690" s="76"/>
      <c r="S690" s="26">
        <f>SUM(R690*Q690)</f>
        <v>0</v>
      </c>
      <c r="T690" s="76"/>
      <c r="U690" s="26">
        <f>SUM(T690*Q690)</f>
        <v>0</v>
      </c>
      <c r="V690" s="34"/>
      <c r="W690" s="35">
        <f>SUM(S690+U690)</f>
        <v>0</v>
      </c>
      <c r="X690" s="23"/>
      <c r="Y690" s="25"/>
      <c r="Z690" s="17" t="s">
        <v>103</v>
      </c>
      <c r="AA690" s="78"/>
      <c r="AB690" s="29">
        <v>6</v>
      </c>
      <c r="AC690" s="76"/>
      <c r="AD690" s="26">
        <f>SUM(AC690*AB690)</f>
        <v>0</v>
      </c>
      <c r="AE690" s="76"/>
      <c r="AF690" s="26">
        <f>SUM(AE690*AB690)</f>
        <v>0</v>
      </c>
      <c r="AG690" s="34"/>
      <c r="AH690" s="35">
        <f>SUM(AD690+AF690)</f>
        <v>0</v>
      </c>
      <c r="AI690" s="23"/>
      <c r="AJ690" s="13"/>
      <c r="AK690" s="13"/>
      <c r="AL690" s="13"/>
      <c r="AM690" s="13"/>
      <c r="AN690" s="13"/>
      <c r="AO690" s="13"/>
      <c r="AP690" s="13"/>
      <c r="AQ690" s="13"/>
      <c r="AR690" s="13"/>
      <c r="AS690" s="70"/>
      <c r="AY690" s="73"/>
    </row>
    <row r="691" spans="2:51" x14ac:dyDescent="0.2">
      <c r="B691" s="36"/>
      <c r="C691" s="25"/>
      <c r="D691" s="17" t="s">
        <v>104</v>
      </c>
      <c r="E691" s="78"/>
      <c r="F691" s="29">
        <v>4</v>
      </c>
      <c r="G691" s="76"/>
      <c r="H691" s="26">
        <f>SUM(G691*F691)</f>
        <v>0</v>
      </c>
      <c r="I691" s="76"/>
      <c r="J691" s="26">
        <f>SUM(I691*F691)</f>
        <v>0</v>
      </c>
      <c r="K691" s="34"/>
      <c r="L691" s="35">
        <f>SUM(H691+J691)</f>
        <v>0</v>
      </c>
      <c r="M691" s="13"/>
      <c r="N691" s="25"/>
      <c r="O691" s="17" t="s">
        <v>104</v>
      </c>
      <c r="P691" s="78"/>
      <c r="Q691" s="29">
        <v>4</v>
      </c>
      <c r="R691" s="76"/>
      <c r="S691" s="26">
        <f>SUM(R691*Q691)</f>
        <v>0</v>
      </c>
      <c r="T691" s="76"/>
      <c r="U691" s="26">
        <f>SUM(T691*Q691)</f>
        <v>0</v>
      </c>
      <c r="V691" s="34"/>
      <c r="W691" s="35">
        <f>SUM(S691+U691)</f>
        <v>0</v>
      </c>
      <c r="X691" s="23"/>
      <c r="Y691" s="25"/>
      <c r="Z691" s="17" t="s">
        <v>104</v>
      </c>
      <c r="AA691" s="78"/>
      <c r="AB691" s="29">
        <v>4</v>
      </c>
      <c r="AC691" s="76"/>
      <c r="AD691" s="26">
        <f>SUM(AC691*AB691)</f>
        <v>0</v>
      </c>
      <c r="AE691" s="76"/>
      <c r="AF691" s="26">
        <f>SUM(AE691*AB691)</f>
        <v>0</v>
      </c>
      <c r="AG691" s="34"/>
      <c r="AH691" s="35">
        <f>SUM(AD691+AF691)</f>
        <v>0</v>
      </c>
      <c r="AI691" s="23"/>
      <c r="AJ691" s="13"/>
      <c r="AK691" s="13"/>
      <c r="AL691" s="13"/>
      <c r="AM691" s="13"/>
      <c r="AN691" s="13"/>
      <c r="AO691" s="13"/>
      <c r="AP691" s="13"/>
      <c r="AQ691" s="13"/>
      <c r="AR691" s="13"/>
      <c r="AS691" s="70"/>
      <c r="AY691" s="73"/>
    </row>
    <row r="692" spans="2:51" x14ac:dyDescent="0.2">
      <c r="B692" s="36"/>
      <c r="C692" s="36"/>
      <c r="D692" s="13"/>
      <c r="E692" s="49"/>
      <c r="F692" s="22"/>
      <c r="G692" s="89"/>
      <c r="H692" s="23"/>
      <c r="I692" s="89"/>
      <c r="J692" s="23"/>
      <c r="K692" s="13"/>
      <c r="L692" s="24"/>
      <c r="M692" s="13"/>
      <c r="N692" s="36"/>
      <c r="O692" s="13"/>
      <c r="P692" s="49"/>
      <c r="Q692" s="22"/>
      <c r="R692" s="89"/>
      <c r="S692" s="23"/>
      <c r="T692" s="89"/>
      <c r="U692" s="23"/>
      <c r="V692" s="13"/>
      <c r="W692" s="24"/>
      <c r="X692" s="23"/>
      <c r="Y692" s="36"/>
      <c r="Z692" s="13"/>
      <c r="AA692" s="49"/>
      <c r="AB692" s="22"/>
      <c r="AC692" s="89"/>
      <c r="AD692" s="23"/>
      <c r="AE692" s="89"/>
      <c r="AF692" s="23"/>
      <c r="AG692" s="13"/>
      <c r="AH692" s="24"/>
      <c r="AI692" s="23"/>
      <c r="AJ692" s="13"/>
      <c r="AK692" s="13"/>
      <c r="AL692" s="13"/>
      <c r="AM692" s="13"/>
      <c r="AN692" s="13"/>
      <c r="AO692" s="13"/>
      <c r="AP692" s="13"/>
      <c r="AQ692" s="13"/>
      <c r="AR692" s="13"/>
      <c r="AS692" s="70"/>
      <c r="AY692" s="73"/>
    </row>
    <row r="693" spans="2:51" ht="13.5" thickBot="1" x14ac:dyDescent="0.25">
      <c r="B693" s="36"/>
      <c r="C693" s="36"/>
      <c r="D693" s="13"/>
      <c r="E693" s="49"/>
      <c r="F693" s="22"/>
      <c r="G693" s="107" t="s">
        <v>105</v>
      </c>
      <c r="H693" s="108">
        <f>SUM(H675:H691)</f>
        <v>0</v>
      </c>
      <c r="I693" s="107" t="s">
        <v>106</v>
      </c>
      <c r="J693" s="108">
        <f>SUM(J675:J691)</f>
        <v>0</v>
      </c>
      <c r="K693" s="13"/>
      <c r="L693" s="24"/>
      <c r="M693" s="13"/>
      <c r="N693" s="36"/>
      <c r="O693" s="13"/>
      <c r="P693" s="49"/>
      <c r="Q693" s="22"/>
      <c r="R693" s="107" t="s">
        <v>105</v>
      </c>
      <c r="S693" s="108">
        <f>SUM(S675:S691)</f>
        <v>0</v>
      </c>
      <c r="T693" s="107" t="s">
        <v>106</v>
      </c>
      <c r="U693" s="108">
        <f>SUM(U675:U691)</f>
        <v>0</v>
      </c>
      <c r="V693" s="13"/>
      <c r="W693" s="24"/>
      <c r="X693" s="23"/>
      <c r="Y693" s="36"/>
      <c r="Z693" s="13"/>
      <c r="AA693" s="49"/>
      <c r="AB693" s="22"/>
      <c r="AC693" s="107" t="s">
        <v>105</v>
      </c>
      <c r="AD693" s="108">
        <f>SUM(AD675:AD691)</f>
        <v>0</v>
      </c>
      <c r="AE693" s="107" t="s">
        <v>106</v>
      </c>
      <c r="AF693" s="108">
        <f>SUM(AF675:AF691)</f>
        <v>0</v>
      </c>
      <c r="AG693" s="13"/>
      <c r="AH693" s="24"/>
      <c r="AI693" s="23"/>
      <c r="AJ693" s="13"/>
      <c r="AK693" s="13"/>
      <c r="AL693" s="13"/>
      <c r="AM693" s="13"/>
      <c r="AN693" s="13"/>
      <c r="AO693" s="13"/>
      <c r="AP693" s="13"/>
      <c r="AQ693" s="13"/>
      <c r="AR693" s="13"/>
      <c r="AS693" s="70"/>
      <c r="AY693" s="73"/>
    </row>
    <row r="694" spans="2:51" ht="13.5" thickBot="1" x14ac:dyDescent="0.25">
      <c r="B694" s="36"/>
      <c r="C694" s="36"/>
      <c r="D694" s="13"/>
      <c r="E694" s="49"/>
      <c r="F694" s="22"/>
      <c r="G694" s="83"/>
      <c r="H694" s="84"/>
      <c r="I694" s="84"/>
      <c r="J694" s="85" t="s">
        <v>107</v>
      </c>
      <c r="K694" s="86"/>
      <c r="L694" s="87">
        <f>SUM(L675:L691)</f>
        <v>0</v>
      </c>
      <c r="M694" s="13"/>
      <c r="N694" s="36"/>
      <c r="O694" s="13"/>
      <c r="P694" s="49"/>
      <c r="Q694" s="22"/>
      <c r="R694" s="83"/>
      <c r="S694" s="84"/>
      <c r="T694" s="84"/>
      <c r="U694" s="85" t="s">
        <v>107</v>
      </c>
      <c r="V694" s="86"/>
      <c r="W694" s="87">
        <f>SUM(W675:W691)</f>
        <v>0</v>
      </c>
      <c r="X694" s="23"/>
      <c r="Y694" s="36"/>
      <c r="Z694" s="13"/>
      <c r="AA694" s="49"/>
      <c r="AB694" s="22"/>
      <c r="AC694" s="83"/>
      <c r="AD694" s="84"/>
      <c r="AE694" s="84"/>
      <c r="AF694" s="85" t="s">
        <v>107</v>
      </c>
      <c r="AG694" s="86"/>
      <c r="AH694" s="87">
        <f>SUM(AH675:AH691)</f>
        <v>0</v>
      </c>
      <c r="AI694" s="23"/>
      <c r="AJ694" s="13"/>
      <c r="AK694" s="13"/>
      <c r="AL694" s="13"/>
      <c r="AM694" s="13"/>
      <c r="AN694" s="13"/>
      <c r="AO694" s="13"/>
      <c r="AP694" s="13"/>
      <c r="AQ694" s="13"/>
      <c r="AR694" s="13"/>
      <c r="AS694" s="70"/>
      <c r="AY694" s="73"/>
    </row>
    <row r="695" spans="2:51" x14ac:dyDescent="0.2">
      <c r="B695" s="36"/>
      <c r="C695" s="36"/>
      <c r="D695" s="100"/>
      <c r="E695" s="49"/>
      <c r="F695" s="22"/>
      <c r="G695" s="81"/>
      <c r="H695" s="82"/>
      <c r="I695" s="88"/>
      <c r="J695" s="88"/>
      <c r="K695" s="13"/>
      <c r="L695" s="24"/>
      <c r="M695" s="13"/>
      <c r="N695" s="36"/>
      <c r="O695" s="100"/>
      <c r="P695" s="49"/>
      <c r="Q695" s="22"/>
      <c r="R695" s="81"/>
      <c r="S695" s="82"/>
      <c r="T695" s="88"/>
      <c r="U695" s="88"/>
      <c r="V695" s="13"/>
      <c r="W695" s="24"/>
      <c r="X695" s="23"/>
      <c r="Y695" s="36"/>
      <c r="Z695" s="100"/>
      <c r="AA695" s="49"/>
      <c r="AB695" s="22"/>
      <c r="AC695" s="81"/>
      <c r="AD695" s="82"/>
      <c r="AE695" s="88"/>
      <c r="AF695" s="88"/>
      <c r="AG695" s="13"/>
      <c r="AH695" s="24"/>
      <c r="AI695" s="23"/>
      <c r="AJ695" s="13"/>
      <c r="AK695" s="13"/>
      <c r="AL695" s="13"/>
      <c r="AM695" s="13"/>
      <c r="AN695" s="13"/>
      <c r="AO695" s="13"/>
      <c r="AP695" s="13"/>
      <c r="AQ695" s="13"/>
      <c r="AR695" s="13"/>
      <c r="AS695" s="70"/>
      <c r="AY695" s="73"/>
    </row>
    <row r="696" spans="2:51" x14ac:dyDescent="0.2">
      <c r="B696" s="36"/>
      <c r="C696" s="36"/>
      <c r="D696" s="100"/>
      <c r="E696" s="89" t="s">
        <v>108</v>
      </c>
      <c r="F696" s="22"/>
      <c r="G696" s="90"/>
      <c r="H696" s="91">
        <f>IF(G696="Yes",-0.1,0)</f>
        <v>0</v>
      </c>
      <c r="I696" s="23"/>
      <c r="J696" s="23"/>
      <c r="K696" s="13"/>
      <c r="L696" s="24"/>
      <c r="M696" s="13"/>
      <c r="N696" s="36"/>
      <c r="O696" s="100"/>
      <c r="P696" s="89" t="s">
        <v>108</v>
      </c>
      <c r="Q696" s="22"/>
      <c r="R696" s="90"/>
      <c r="S696" s="91">
        <f>IF(R696="Yes",-0.1,0)</f>
        <v>0</v>
      </c>
      <c r="T696" s="23"/>
      <c r="U696" s="23"/>
      <c r="V696" s="13"/>
      <c r="W696" s="24"/>
      <c r="X696" s="23"/>
      <c r="Y696" s="36"/>
      <c r="Z696" s="100"/>
      <c r="AA696" s="89" t="s">
        <v>108</v>
      </c>
      <c r="AB696" s="22"/>
      <c r="AC696" s="90"/>
      <c r="AD696" s="91">
        <f>IF(AC696="Yes",-0.1,0)</f>
        <v>0</v>
      </c>
      <c r="AE696" s="23"/>
      <c r="AF696" s="23"/>
      <c r="AG696" s="13"/>
      <c r="AH696" s="24"/>
      <c r="AI696" s="23"/>
      <c r="AJ696" s="13"/>
      <c r="AK696" s="13"/>
      <c r="AL696" s="13"/>
      <c r="AM696" s="13"/>
      <c r="AN696" s="13"/>
      <c r="AO696" s="13"/>
      <c r="AP696" s="13"/>
      <c r="AQ696" s="13"/>
      <c r="AR696" s="13"/>
      <c r="AS696" s="70"/>
      <c r="AY696" s="73"/>
    </row>
    <row r="697" spans="2:51" x14ac:dyDescent="0.2">
      <c r="B697" s="36"/>
      <c r="C697" s="36"/>
      <c r="D697" s="100"/>
      <c r="E697" s="89" t="s">
        <v>109</v>
      </c>
      <c r="F697" s="92"/>
      <c r="G697" s="90"/>
      <c r="H697" s="91">
        <f>IF(G697="Yes",-0.03,0)</f>
        <v>0</v>
      </c>
      <c r="I697" s="23"/>
      <c r="J697" s="23"/>
      <c r="K697" s="13"/>
      <c r="L697" s="24"/>
      <c r="M697" s="13"/>
      <c r="N697" s="36"/>
      <c r="O697" s="100"/>
      <c r="P697" s="89" t="s">
        <v>109</v>
      </c>
      <c r="Q697" s="92"/>
      <c r="R697" s="90"/>
      <c r="S697" s="91">
        <f>IF(R697="Yes",-0.03,0)</f>
        <v>0</v>
      </c>
      <c r="T697" s="23"/>
      <c r="U697" s="23"/>
      <c r="V697" s="13"/>
      <c r="W697" s="24"/>
      <c r="X697" s="23"/>
      <c r="Y697" s="36"/>
      <c r="Z697" s="100"/>
      <c r="AA697" s="89" t="s">
        <v>109</v>
      </c>
      <c r="AB697" s="92"/>
      <c r="AC697" s="90"/>
      <c r="AD697" s="91">
        <f>IF(AC697="Yes",-0.03,0)</f>
        <v>0</v>
      </c>
      <c r="AE697" s="23"/>
      <c r="AF697" s="23"/>
      <c r="AG697" s="13"/>
      <c r="AH697" s="24"/>
      <c r="AI697" s="23"/>
      <c r="AJ697" s="13"/>
      <c r="AK697" s="13"/>
      <c r="AL697" s="13"/>
      <c r="AM697" s="13"/>
      <c r="AN697" s="13"/>
      <c r="AO697" s="13"/>
      <c r="AP697" s="13"/>
      <c r="AQ697" s="13"/>
      <c r="AR697" s="13"/>
      <c r="AS697" s="70"/>
      <c r="AY697" s="73"/>
    </row>
    <row r="698" spans="2:51" ht="13.5" thickBot="1" x14ac:dyDescent="0.25">
      <c r="B698" s="36"/>
      <c r="C698" s="36"/>
      <c r="D698" s="13"/>
      <c r="E698" s="89" t="s">
        <v>110</v>
      </c>
      <c r="F698" s="22"/>
      <c r="G698" s="90"/>
      <c r="H698" s="93">
        <f>IF(G698="Yes",-0.1,0)</f>
        <v>0</v>
      </c>
      <c r="I698" s="100"/>
      <c r="J698" s="100"/>
      <c r="K698" s="13"/>
      <c r="L698" s="24"/>
      <c r="M698" s="13"/>
      <c r="N698" s="36"/>
      <c r="O698" s="13"/>
      <c r="P698" s="89" t="s">
        <v>110</v>
      </c>
      <c r="Q698" s="22"/>
      <c r="R698" s="90"/>
      <c r="S698" s="93">
        <f>IF(R698="Yes",-0.1,0)</f>
        <v>0</v>
      </c>
      <c r="T698" s="100"/>
      <c r="U698" s="100"/>
      <c r="V698" s="13"/>
      <c r="W698" s="24"/>
      <c r="X698" s="23"/>
      <c r="Y698" s="36"/>
      <c r="Z698" s="13"/>
      <c r="AA698" s="89" t="s">
        <v>110</v>
      </c>
      <c r="AB698" s="22"/>
      <c r="AC698" s="90"/>
      <c r="AD698" s="93">
        <f>IF(AC698="Yes",-0.1,0)</f>
        <v>0</v>
      </c>
      <c r="AE698" s="100"/>
      <c r="AF698" s="100"/>
      <c r="AG698" s="13"/>
      <c r="AH698" s="24"/>
      <c r="AI698" s="23"/>
      <c r="AJ698" s="13"/>
      <c r="AK698" s="13"/>
      <c r="AL698" s="13"/>
      <c r="AM698" s="13"/>
      <c r="AN698" s="13"/>
      <c r="AO698" s="13"/>
      <c r="AP698" s="13"/>
      <c r="AQ698" s="13"/>
      <c r="AR698" s="13"/>
      <c r="AS698" s="70"/>
      <c r="AY698" s="73"/>
    </row>
    <row r="699" spans="2:51" ht="13.5" thickBot="1" x14ac:dyDescent="0.25">
      <c r="B699" s="36"/>
      <c r="C699" s="36"/>
      <c r="D699" s="13"/>
      <c r="E699" s="49"/>
      <c r="F699" s="22"/>
      <c r="G699" s="81"/>
      <c r="H699" s="94">
        <f>SUM(H696:H698)</f>
        <v>0</v>
      </c>
      <c r="I699" s="95"/>
      <c r="J699" s="96" t="s">
        <v>111</v>
      </c>
      <c r="K699" s="97"/>
      <c r="L699" s="87">
        <f>SUM(L694*H699)</f>
        <v>0</v>
      </c>
      <c r="M699" s="13"/>
      <c r="N699" s="36"/>
      <c r="O699" s="13"/>
      <c r="P699" s="49"/>
      <c r="Q699" s="22"/>
      <c r="R699" s="81"/>
      <c r="S699" s="94">
        <f>SUM(S696:S698)</f>
        <v>0</v>
      </c>
      <c r="T699" s="95"/>
      <c r="U699" s="96" t="s">
        <v>111</v>
      </c>
      <c r="V699" s="97"/>
      <c r="W699" s="87">
        <f>SUM(W694*S699)</f>
        <v>0</v>
      </c>
      <c r="X699" s="23"/>
      <c r="Y699" s="36"/>
      <c r="Z699" s="13"/>
      <c r="AA699" s="49"/>
      <c r="AB699" s="22"/>
      <c r="AC699" s="81"/>
      <c r="AD699" s="94">
        <f>SUM(AD696:AD698)</f>
        <v>0</v>
      </c>
      <c r="AE699" s="95"/>
      <c r="AF699" s="96" t="s">
        <v>111</v>
      </c>
      <c r="AG699" s="97"/>
      <c r="AH699" s="87">
        <f>SUM(AH694*AD699)</f>
        <v>0</v>
      </c>
      <c r="AI699" s="23"/>
      <c r="AJ699" s="13"/>
      <c r="AK699" s="13"/>
      <c r="AL699" s="13"/>
      <c r="AM699" s="13"/>
      <c r="AN699" s="13"/>
      <c r="AO699" s="13"/>
      <c r="AP699" s="13"/>
      <c r="AQ699" s="13"/>
      <c r="AR699" s="13"/>
      <c r="AS699" s="70"/>
      <c r="AY699" s="73"/>
    </row>
    <row r="700" spans="2:51" ht="13.5" thickBot="1" x14ac:dyDescent="0.25">
      <c r="B700" s="36"/>
      <c r="C700" s="36"/>
      <c r="D700" s="13"/>
      <c r="E700" s="13"/>
      <c r="F700" s="13"/>
      <c r="G700" s="13"/>
      <c r="H700" s="23"/>
      <c r="I700" s="13"/>
      <c r="J700" s="23"/>
      <c r="K700" s="13"/>
      <c r="L700" s="24"/>
      <c r="M700" s="13"/>
      <c r="N700" s="36"/>
      <c r="O700" s="13"/>
      <c r="P700" s="13"/>
      <c r="Q700" s="13"/>
      <c r="R700" s="13"/>
      <c r="S700" s="23"/>
      <c r="T700" s="13"/>
      <c r="U700" s="23"/>
      <c r="V700" s="13"/>
      <c r="W700" s="24"/>
      <c r="X700" s="23"/>
      <c r="Y700" s="36"/>
      <c r="Z700" s="13"/>
      <c r="AA700" s="13"/>
      <c r="AB700" s="13"/>
      <c r="AC700" s="13"/>
      <c r="AD700" s="23"/>
      <c r="AE700" s="13"/>
      <c r="AF700" s="23"/>
      <c r="AG700" s="13"/>
      <c r="AH700" s="24"/>
      <c r="AI700" s="23"/>
      <c r="AJ700" s="13"/>
      <c r="AK700" s="13"/>
      <c r="AL700" s="13"/>
      <c r="AM700" s="13"/>
      <c r="AN700" s="13"/>
      <c r="AO700" s="13"/>
      <c r="AP700" s="13"/>
      <c r="AQ700" s="13"/>
      <c r="AR700" s="13"/>
      <c r="AS700" s="70"/>
      <c r="AY700" s="73"/>
    </row>
    <row r="701" spans="2:51" ht="13.5" thickBot="1" x14ac:dyDescent="0.25">
      <c r="B701" s="36"/>
      <c r="C701" s="38"/>
      <c r="D701" s="39"/>
      <c r="E701" s="39"/>
      <c r="F701" s="39"/>
      <c r="G701" s="39"/>
      <c r="H701" s="98"/>
      <c r="I701" s="99"/>
      <c r="J701" s="85" t="s">
        <v>112</v>
      </c>
      <c r="K701" s="86"/>
      <c r="L701" s="87">
        <f>SUM(L694+L699)</f>
        <v>0</v>
      </c>
      <c r="M701" s="13"/>
      <c r="N701" s="38"/>
      <c r="O701" s="39"/>
      <c r="P701" s="39"/>
      <c r="Q701" s="39"/>
      <c r="R701" s="39"/>
      <c r="S701" s="98"/>
      <c r="T701" s="99"/>
      <c r="U701" s="85" t="s">
        <v>112</v>
      </c>
      <c r="V701" s="86"/>
      <c r="W701" s="87">
        <f>SUM(W694+W699)</f>
        <v>0</v>
      </c>
      <c r="X701" s="23"/>
      <c r="Y701" s="38"/>
      <c r="Z701" s="39"/>
      <c r="AA701" s="39"/>
      <c r="AB701" s="39"/>
      <c r="AC701" s="39"/>
      <c r="AD701" s="98"/>
      <c r="AE701" s="99"/>
      <c r="AF701" s="85" t="s">
        <v>112</v>
      </c>
      <c r="AG701" s="86"/>
      <c r="AH701" s="87">
        <f>SUM(AH694+AH699)</f>
        <v>0</v>
      </c>
      <c r="AI701" s="23"/>
      <c r="AJ701" s="13"/>
      <c r="AK701" s="13"/>
      <c r="AL701" s="13"/>
      <c r="AM701" s="13"/>
      <c r="AN701" s="13"/>
      <c r="AO701" s="13"/>
      <c r="AP701" s="13"/>
      <c r="AQ701" s="13"/>
      <c r="AR701" s="13"/>
      <c r="AS701" s="70"/>
      <c r="AY701" s="73"/>
    </row>
    <row r="702" spans="2:51" ht="13.5" thickBot="1" x14ac:dyDescent="0.25">
      <c r="B702" s="38"/>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72"/>
    </row>
    <row r="703" spans="2:51" ht="13.5" thickBot="1" x14ac:dyDescent="0.25"/>
    <row r="704" spans="2:51" ht="18" customHeight="1" thickBot="1" x14ac:dyDescent="0.3">
      <c r="B704" s="65"/>
      <c r="C704" s="66"/>
      <c r="D704" s="66"/>
      <c r="E704" s="66"/>
      <c r="F704" s="67"/>
      <c r="G704" s="67"/>
      <c r="H704" s="67"/>
      <c r="I704" s="67"/>
      <c r="J704" s="67"/>
      <c r="K704" s="66"/>
      <c r="L704" s="66"/>
      <c r="M704" s="66"/>
      <c r="N704" s="66"/>
      <c r="O704" s="80"/>
      <c r="P704" s="80"/>
      <c r="Q704" s="68"/>
      <c r="R704" s="68"/>
      <c r="S704" s="68"/>
      <c r="T704" s="68"/>
      <c r="U704" s="68"/>
      <c r="V704" s="66"/>
      <c r="W704" s="66"/>
      <c r="X704" s="66"/>
      <c r="Y704" s="66"/>
      <c r="Z704" s="80"/>
      <c r="AA704" s="80"/>
      <c r="AB704" s="68"/>
      <c r="AC704" s="68"/>
      <c r="AD704" s="68"/>
      <c r="AE704" s="68"/>
      <c r="AF704" s="68"/>
      <c r="AG704" s="66"/>
      <c r="AH704" s="66"/>
      <c r="AI704" s="66"/>
      <c r="AJ704" s="66"/>
      <c r="AK704" s="66"/>
      <c r="AL704" s="66"/>
      <c r="AM704" s="66"/>
      <c r="AN704" s="66"/>
      <c r="AO704" s="66"/>
      <c r="AP704" s="66"/>
      <c r="AQ704" s="66"/>
      <c r="AR704" s="66"/>
      <c r="AS704" s="69"/>
      <c r="AY704" s="73"/>
    </row>
    <row r="705" spans="2:53" ht="18" customHeight="1" thickBot="1" x14ac:dyDescent="0.3">
      <c r="B705" s="36"/>
      <c r="C705" s="264" t="s">
        <v>77</v>
      </c>
      <c r="D705" s="265"/>
      <c r="E705" s="266" t="str">
        <f>'CompetitorList &amp; ResultsSummary'!D39</f>
        <v>Competitor 21</v>
      </c>
      <c r="F705" s="266"/>
      <c r="G705" s="266"/>
      <c r="H705" s="266"/>
      <c r="I705" s="266"/>
      <c r="J705" s="266"/>
      <c r="K705" s="265" t="s">
        <v>78</v>
      </c>
      <c r="L705" s="265"/>
      <c r="M705" s="266" t="str">
        <f>'CompetitorList &amp; ResultsSummary'!F39</f>
        <v>Model 21</v>
      </c>
      <c r="N705" s="266"/>
      <c r="O705" s="266"/>
      <c r="P705" s="266"/>
      <c r="Q705" s="266"/>
      <c r="R705" s="266"/>
      <c r="S705" s="266"/>
      <c r="T705" s="113"/>
      <c r="U705" s="113"/>
      <c r="V705" s="97"/>
      <c r="W705" s="97"/>
      <c r="X705" s="97"/>
      <c r="Y705" s="97"/>
      <c r="Z705" s="97"/>
      <c r="AA705" s="97"/>
      <c r="AB705" s="97"/>
      <c r="AC705" s="97"/>
      <c r="AD705" s="97"/>
      <c r="AE705" s="113"/>
      <c r="AF705" s="113"/>
      <c r="AG705" s="97"/>
      <c r="AH705" s="97"/>
      <c r="AI705" s="97"/>
      <c r="AJ705" s="97"/>
      <c r="AK705" s="267"/>
      <c r="AL705" s="267"/>
      <c r="AM705" s="267"/>
      <c r="AN705" s="267"/>
      <c r="AO705" s="267"/>
      <c r="AP705" s="267"/>
      <c r="AQ705" s="267"/>
      <c r="AR705" s="268"/>
      <c r="AS705" s="70"/>
      <c r="AY705" s="73"/>
    </row>
    <row r="706" spans="2:53" ht="18" customHeight="1" thickBot="1" x14ac:dyDescent="0.25">
      <c r="B706" s="36"/>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70"/>
      <c r="AY706" s="73"/>
    </row>
    <row r="707" spans="2:53" ht="16.5" thickBot="1" x14ac:dyDescent="0.3">
      <c r="B707" s="36"/>
      <c r="C707" s="252" t="str">
        <f>E705</f>
        <v>Competitor 21</v>
      </c>
      <c r="D707" s="253"/>
      <c r="E707" s="253"/>
      <c r="F707" s="253"/>
      <c r="G707" s="253" t="s">
        <v>16</v>
      </c>
      <c r="H707" s="253"/>
      <c r="I707" s="253"/>
      <c r="J707" s="253"/>
      <c r="K707" s="253"/>
      <c r="L707" s="254"/>
      <c r="M707" s="71"/>
      <c r="N707" s="252" t="str">
        <f>E705</f>
        <v>Competitor 21</v>
      </c>
      <c r="O707" s="253"/>
      <c r="P707" s="253"/>
      <c r="Q707" s="253"/>
      <c r="R707" s="253" t="s">
        <v>20</v>
      </c>
      <c r="S707" s="253"/>
      <c r="T707" s="253"/>
      <c r="U707" s="253"/>
      <c r="V707" s="253"/>
      <c r="W707" s="254"/>
      <c r="X707" s="71"/>
      <c r="Y707" s="252" t="str">
        <f>C707</f>
        <v>Competitor 21</v>
      </c>
      <c r="Z707" s="253"/>
      <c r="AA707" s="253"/>
      <c r="AB707" s="253"/>
      <c r="AC707" s="253" t="s">
        <v>21</v>
      </c>
      <c r="AD707" s="253"/>
      <c r="AE707" s="253"/>
      <c r="AF707" s="253"/>
      <c r="AG707" s="253"/>
      <c r="AH707" s="254"/>
      <c r="AI707" s="71"/>
      <c r="AJ707" s="71"/>
      <c r="AK707" s="256" t="str">
        <f>E705</f>
        <v>Competitor 21</v>
      </c>
      <c r="AL707" s="257"/>
      <c r="AM707" s="257"/>
      <c r="AN707" s="80"/>
      <c r="AO707" s="80"/>
      <c r="AP707" s="258" t="s">
        <v>79</v>
      </c>
      <c r="AQ707" s="259"/>
      <c r="AR707" s="260"/>
      <c r="AS707" s="70"/>
      <c r="AY707" s="73"/>
    </row>
    <row r="708" spans="2:53" x14ac:dyDescent="0.2">
      <c r="B708" s="36"/>
      <c r="C708" s="255"/>
      <c r="D708" s="251"/>
      <c r="E708" s="251"/>
      <c r="F708" s="251"/>
      <c r="G708" s="251" t="s">
        <v>80</v>
      </c>
      <c r="H708" s="251"/>
      <c r="I708" s="251" t="s">
        <v>81</v>
      </c>
      <c r="J708" s="251"/>
      <c r="K708" s="104"/>
      <c r="L708" s="8" t="s">
        <v>11</v>
      </c>
      <c r="M708" s="49"/>
      <c r="N708" s="255"/>
      <c r="O708" s="251"/>
      <c r="P708" s="251"/>
      <c r="Q708" s="251"/>
      <c r="R708" s="251" t="s">
        <v>80</v>
      </c>
      <c r="S708" s="251"/>
      <c r="T708" s="251" t="s">
        <v>81</v>
      </c>
      <c r="U708" s="251"/>
      <c r="V708" s="104"/>
      <c r="W708" s="8" t="s">
        <v>11</v>
      </c>
      <c r="X708" s="49"/>
      <c r="Y708" s="255"/>
      <c r="Z708" s="251"/>
      <c r="AA708" s="251"/>
      <c r="AB708" s="251"/>
      <c r="AC708" s="251" t="s">
        <v>80</v>
      </c>
      <c r="AD708" s="251"/>
      <c r="AE708" s="251" t="s">
        <v>81</v>
      </c>
      <c r="AF708" s="251"/>
      <c r="AG708" s="104"/>
      <c r="AH708" s="8" t="s">
        <v>11</v>
      </c>
      <c r="AI708" s="49"/>
      <c r="AJ708" s="49"/>
      <c r="AK708" s="261"/>
      <c r="AL708" s="262"/>
      <c r="AM708" s="262"/>
      <c r="AN708" s="262"/>
      <c r="AO708" s="262"/>
      <c r="AP708" s="262"/>
      <c r="AQ708" s="262"/>
      <c r="AR708" s="263"/>
      <c r="AS708" s="70"/>
      <c r="AY708" s="73"/>
    </row>
    <row r="709" spans="2:53" x14ac:dyDescent="0.2">
      <c r="B709" s="36"/>
      <c r="C709" s="36"/>
      <c r="D709" s="247" t="s">
        <v>82</v>
      </c>
      <c r="E709" s="248"/>
      <c r="F709" s="9" t="s">
        <v>83</v>
      </c>
      <c r="G709" s="104" t="s">
        <v>84</v>
      </c>
      <c r="H709" s="104" t="s">
        <v>26</v>
      </c>
      <c r="I709" s="104" t="s">
        <v>84</v>
      </c>
      <c r="J709" s="104" t="s">
        <v>26</v>
      </c>
      <c r="K709" s="10"/>
      <c r="L709" s="8" t="s">
        <v>26</v>
      </c>
      <c r="M709" s="49"/>
      <c r="N709" s="36"/>
      <c r="O709" s="247" t="s">
        <v>82</v>
      </c>
      <c r="P709" s="248"/>
      <c r="Q709" s="9" t="s">
        <v>83</v>
      </c>
      <c r="R709" s="104" t="s">
        <v>84</v>
      </c>
      <c r="S709" s="104" t="s">
        <v>26</v>
      </c>
      <c r="T709" s="104" t="s">
        <v>84</v>
      </c>
      <c r="U709" s="104" t="s">
        <v>26</v>
      </c>
      <c r="V709" s="10"/>
      <c r="W709" s="8" t="s">
        <v>26</v>
      </c>
      <c r="X709" s="49"/>
      <c r="Y709" s="36"/>
      <c r="Z709" s="247" t="s">
        <v>82</v>
      </c>
      <c r="AA709" s="248"/>
      <c r="AB709" s="9" t="s">
        <v>83</v>
      </c>
      <c r="AC709" s="104" t="s">
        <v>84</v>
      </c>
      <c r="AD709" s="104" t="s">
        <v>26</v>
      </c>
      <c r="AE709" s="104" t="s">
        <v>84</v>
      </c>
      <c r="AF709" s="104" t="s">
        <v>26</v>
      </c>
      <c r="AG709" s="10"/>
      <c r="AH709" s="8" t="s">
        <v>26</v>
      </c>
      <c r="AI709" s="49"/>
      <c r="AJ709" s="49"/>
      <c r="AK709" s="11"/>
      <c r="AL709" s="12" t="s">
        <v>16</v>
      </c>
      <c r="AM709" s="12" t="s">
        <v>20</v>
      </c>
      <c r="AN709" s="12" t="s">
        <v>21</v>
      </c>
      <c r="AO709" s="49"/>
      <c r="AP709" s="13"/>
      <c r="AQ709" s="179" t="s">
        <v>85</v>
      </c>
      <c r="AR709" s="180">
        <f>AL710+AM710+AN710-AN712</f>
        <v>0</v>
      </c>
      <c r="AS709" s="70"/>
      <c r="AU709" s="102"/>
      <c r="AV709" s="102"/>
      <c r="AW709" s="102"/>
      <c r="AX709" s="102"/>
      <c r="AY709" s="102"/>
      <c r="AZ709" s="102"/>
      <c r="BA709" s="102"/>
    </row>
    <row r="710" spans="2:53" x14ac:dyDescent="0.2">
      <c r="B710" s="36"/>
      <c r="C710" s="16">
        <v>1</v>
      </c>
      <c r="D710" s="17" t="s">
        <v>86</v>
      </c>
      <c r="E710" s="106"/>
      <c r="F710" s="18">
        <v>11</v>
      </c>
      <c r="G710" s="76"/>
      <c r="H710" s="19">
        <f>SUM(G710*F710)</f>
        <v>0</v>
      </c>
      <c r="I710" s="76"/>
      <c r="J710" s="19">
        <f>SUM(I710*F710)</f>
        <v>0</v>
      </c>
      <c r="K710" s="20"/>
      <c r="L710" s="21">
        <f>SUM(H710+J710)</f>
        <v>0</v>
      </c>
      <c r="M710" s="13"/>
      <c r="N710" s="16">
        <v>1</v>
      </c>
      <c r="O710" s="17" t="s">
        <v>86</v>
      </c>
      <c r="P710" s="106"/>
      <c r="Q710" s="18">
        <v>11</v>
      </c>
      <c r="R710" s="76"/>
      <c r="S710" s="19">
        <f>SUM(R710*Q710)</f>
        <v>0</v>
      </c>
      <c r="T710" s="76"/>
      <c r="U710" s="19">
        <f>SUM(T710*Q710)</f>
        <v>0</v>
      </c>
      <c r="V710" s="20"/>
      <c r="W710" s="21">
        <f>SUM(S710+U710)</f>
        <v>0</v>
      </c>
      <c r="X710" s="176"/>
      <c r="Y710" s="16">
        <v>1</v>
      </c>
      <c r="Z710" s="17" t="s">
        <v>86</v>
      </c>
      <c r="AA710" s="106"/>
      <c r="AB710" s="18">
        <v>11</v>
      </c>
      <c r="AC710" s="76"/>
      <c r="AD710" s="19">
        <f>SUM(AC710*AB710)</f>
        <v>0</v>
      </c>
      <c r="AE710" s="76"/>
      <c r="AF710" s="19">
        <f>SUM(AE710*AB710)</f>
        <v>0</v>
      </c>
      <c r="AG710" s="20"/>
      <c r="AH710" s="21">
        <f>SUM(AD710+AF710)</f>
        <v>0</v>
      </c>
      <c r="AI710" s="176"/>
      <c r="AJ710" s="13"/>
      <c r="AK710" s="25"/>
      <c r="AL710" s="179">
        <f>SUM(L736)</f>
        <v>0</v>
      </c>
      <c r="AM710" s="179">
        <f>SUM(W736)</f>
        <v>0</v>
      </c>
      <c r="AN710" s="179">
        <f>SUM(AH736)</f>
        <v>0</v>
      </c>
      <c r="AO710" s="23"/>
      <c r="AP710" s="13"/>
      <c r="AQ710" s="100"/>
      <c r="AR710" s="15"/>
      <c r="AS710" s="70"/>
      <c r="AY710" s="73"/>
    </row>
    <row r="711" spans="2:53" x14ac:dyDescent="0.2">
      <c r="B711" s="36"/>
      <c r="C711" s="27">
        <v>2</v>
      </c>
      <c r="D711" s="77" t="s">
        <v>87</v>
      </c>
      <c r="E711" s="28"/>
      <c r="F711" s="29">
        <v>7</v>
      </c>
      <c r="G711" s="76"/>
      <c r="H711" s="26">
        <f>SUM(G711*F711)</f>
        <v>0</v>
      </c>
      <c r="I711" s="76"/>
      <c r="J711" s="30">
        <f>SUM(I711*F711)</f>
        <v>0</v>
      </c>
      <c r="K711" s="31"/>
      <c r="L711" s="32">
        <f>SUM(H711+J711)</f>
        <v>0</v>
      </c>
      <c r="M711" s="13"/>
      <c r="N711" s="27">
        <v>2</v>
      </c>
      <c r="O711" s="77" t="s">
        <v>87</v>
      </c>
      <c r="P711" s="28"/>
      <c r="Q711" s="29">
        <v>7</v>
      </c>
      <c r="R711" s="76"/>
      <c r="S711" s="26">
        <f>SUM(R711*Q711)</f>
        <v>0</v>
      </c>
      <c r="T711" s="76"/>
      <c r="U711" s="30">
        <f>SUM(T711*Q711)</f>
        <v>0</v>
      </c>
      <c r="V711" s="31"/>
      <c r="W711" s="32">
        <f>SUM(S711+U711)</f>
        <v>0</v>
      </c>
      <c r="X711" s="23"/>
      <c r="Y711" s="27">
        <v>2</v>
      </c>
      <c r="Z711" s="77" t="s">
        <v>87</v>
      </c>
      <c r="AA711" s="28"/>
      <c r="AB711" s="29">
        <v>7</v>
      </c>
      <c r="AC711" s="76"/>
      <c r="AD711" s="26">
        <f>SUM(AC711*AB711)</f>
        <v>0</v>
      </c>
      <c r="AE711" s="76"/>
      <c r="AF711" s="30">
        <f>SUM(AE711*AB711)</f>
        <v>0</v>
      </c>
      <c r="AG711" s="31"/>
      <c r="AH711" s="32">
        <f>SUM(AD711+AF711)</f>
        <v>0</v>
      </c>
      <c r="AI711" s="23"/>
      <c r="AJ711" s="13"/>
      <c r="AK711" s="36"/>
      <c r="AL711" s="23"/>
      <c r="AM711" s="23"/>
      <c r="AN711" s="23"/>
      <c r="AO711" s="23"/>
      <c r="AP711" s="13"/>
      <c r="AQ711" s="14"/>
      <c r="AR711" s="15"/>
      <c r="AS711" s="70"/>
      <c r="AY711" s="73"/>
    </row>
    <row r="712" spans="2:53" x14ac:dyDescent="0.2">
      <c r="B712" s="36"/>
      <c r="C712" s="25">
        <v>3</v>
      </c>
      <c r="D712" s="17" t="s">
        <v>88</v>
      </c>
      <c r="E712" s="28"/>
      <c r="F712" s="29">
        <v>7</v>
      </c>
      <c r="G712" s="76"/>
      <c r="H712" s="26">
        <f>SUM(G712*F712)</f>
        <v>0</v>
      </c>
      <c r="I712" s="76"/>
      <c r="J712" s="26">
        <f>SUM(I712*F712)</f>
        <v>0</v>
      </c>
      <c r="K712" s="34"/>
      <c r="L712" s="35">
        <f>SUM(H712+J712)</f>
        <v>0</v>
      </c>
      <c r="M712" s="13"/>
      <c r="N712" s="25">
        <v>3</v>
      </c>
      <c r="O712" s="17" t="s">
        <v>88</v>
      </c>
      <c r="P712" s="28"/>
      <c r="Q712" s="29">
        <v>7</v>
      </c>
      <c r="R712" s="76"/>
      <c r="S712" s="26">
        <f>SUM(R712*Q712)</f>
        <v>0</v>
      </c>
      <c r="T712" s="76"/>
      <c r="U712" s="26">
        <f>SUM(T712*Q712)</f>
        <v>0</v>
      </c>
      <c r="V712" s="34"/>
      <c r="W712" s="35">
        <f>SUM(S712+U712)</f>
        <v>0</v>
      </c>
      <c r="X712" s="23"/>
      <c r="Y712" s="25">
        <v>3</v>
      </c>
      <c r="Z712" s="17" t="s">
        <v>88</v>
      </c>
      <c r="AA712" s="28"/>
      <c r="AB712" s="29">
        <v>7</v>
      </c>
      <c r="AC712" s="76"/>
      <c r="AD712" s="26">
        <f>SUM(AC712*AB712)</f>
        <v>0</v>
      </c>
      <c r="AE712" s="76"/>
      <c r="AF712" s="26">
        <f>SUM(AE712*AB712)</f>
        <v>0</v>
      </c>
      <c r="AG712" s="34"/>
      <c r="AH712" s="35">
        <f>SUM(AD712+AF712)</f>
        <v>0</v>
      </c>
      <c r="AI712" s="23"/>
      <c r="AJ712" s="13"/>
      <c r="AK712" s="16" t="s">
        <v>89</v>
      </c>
      <c r="AL712" s="178">
        <f>MAX(AL710:AN710)</f>
        <v>0</v>
      </c>
      <c r="AM712" s="34" t="s">
        <v>90</v>
      </c>
      <c r="AN712" s="179">
        <f>MIN(AL710:AN710)</f>
        <v>0</v>
      </c>
      <c r="AO712" s="23"/>
      <c r="AP712" s="13"/>
      <c r="AQ712" s="14"/>
      <c r="AR712" s="15"/>
      <c r="AS712" s="70"/>
      <c r="AY712" s="73"/>
    </row>
    <row r="713" spans="2:53" x14ac:dyDescent="0.2">
      <c r="B713" s="36"/>
      <c r="C713" s="27">
        <v>4</v>
      </c>
      <c r="D713" s="77" t="s">
        <v>91</v>
      </c>
      <c r="E713" s="28"/>
      <c r="F713" s="29">
        <v>7</v>
      </c>
      <c r="G713" s="76"/>
      <c r="H713" s="26">
        <f t="shared" ref="H713:H718" si="180">SUM(G713*F713)</f>
        <v>0</v>
      </c>
      <c r="I713" s="76"/>
      <c r="J713" s="26">
        <f t="shared" ref="J713:J718" si="181">SUM(I713*F713)</f>
        <v>0</v>
      </c>
      <c r="K713" s="37"/>
      <c r="L713" s="35">
        <f t="shared" ref="L713:L718" si="182">SUM(H713+J713)</f>
        <v>0</v>
      </c>
      <c r="M713" s="13"/>
      <c r="N713" s="27">
        <v>4</v>
      </c>
      <c r="O713" s="77" t="s">
        <v>91</v>
      </c>
      <c r="P713" s="28"/>
      <c r="Q713" s="29">
        <v>7</v>
      </c>
      <c r="R713" s="76"/>
      <c r="S713" s="26">
        <f t="shared" ref="S713:S718" si="183">SUM(R713*Q713)</f>
        <v>0</v>
      </c>
      <c r="T713" s="76"/>
      <c r="U713" s="26">
        <f t="shared" ref="U713:U718" si="184">SUM(T713*Q713)</f>
        <v>0</v>
      </c>
      <c r="V713" s="37"/>
      <c r="W713" s="35">
        <f t="shared" ref="W713:W718" si="185">SUM(S713+U713)</f>
        <v>0</v>
      </c>
      <c r="X713" s="23"/>
      <c r="Y713" s="27">
        <v>4</v>
      </c>
      <c r="Z713" s="77" t="s">
        <v>91</v>
      </c>
      <c r="AA713" s="28"/>
      <c r="AB713" s="29">
        <v>7</v>
      </c>
      <c r="AC713" s="76"/>
      <c r="AD713" s="26">
        <f t="shared" ref="AD713:AD718" si="186">SUM(AC713*AB713)</f>
        <v>0</v>
      </c>
      <c r="AE713" s="76"/>
      <c r="AF713" s="26">
        <f t="shared" ref="AF713:AF718" si="187">SUM(AE713*AB713)</f>
        <v>0</v>
      </c>
      <c r="AG713" s="37"/>
      <c r="AH713" s="35">
        <f t="shared" ref="AH713:AH718" si="188">SUM(AD713+AF713)</f>
        <v>0</v>
      </c>
      <c r="AI713" s="23"/>
      <c r="AJ713" s="13"/>
      <c r="AK713" s="177"/>
      <c r="AL713" s="100"/>
      <c r="AM713" s="13"/>
      <c r="AN713" s="13"/>
      <c r="AO713" s="13"/>
      <c r="AP713" s="13"/>
      <c r="AQ713" s="14"/>
      <c r="AR713" s="15"/>
      <c r="AS713" s="70"/>
      <c r="AY713" s="73"/>
    </row>
    <row r="714" spans="2:53" x14ac:dyDescent="0.2">
      <c r="B714" s="36"/>
      <c r="C714" s="27">
        <v>5</v>
      </c>
      <c r="D714" s="77" t="s">
        <v>93</v>
      </c>
      <c r="E714" s="28"/>
      <c r="F714" s="29">
        <v>7</v>
      </c>
      <c r="G714" s="76"/>
      <c r="H714" s="26">
        <f t="shared" si="180"/>
        <v>0</v>
      </c>
      <c r="I714" s="76"/>
      <c r="J714" s="26">
        <f t="shared" si="181"/>
        <v>0</v>
      </c>
      <c r="K714" s="37"/>
      <c r="L714" s="35">
        <f t="shared" si="182"/>
        <v>0</v>
      </c>
      <c r="M714" s="13"/>
      <c r="N714" s="27">
        <v>5</v>
      </c>
      <c r="O714" s="77" t="s">
        <v>93</v>
      </c>
      <c r="P714" s="28"/>
      <c r="Q714" s="29">
        <v>7</v>
      </c>
      <c r="R714" s="76"/>
      <c r="S714" s="26">
        <f t="shared" si="183"/>
        <v>0</v>
      </c>
      <c r="T714" s="76"/>
      <c r="U714" s="26">
        <f t="shared" si="184"/>
        <v>0</v>
      </c>
      <c r="V714" s="37"/>
      <c r="W714" s="35">
        <f t="shared" si="185"/>
        <v>0</v>
      </c>
      <c r="X714" s="23"/>
      <c r="Y714" s="27">
        <v>5</v>
      </c>
      <c r="Z714" s="77" t="s">
        <v>93</v>
      </c>
      <c r="AA714" s="28"/>
      <c r="AB714" s="29">
        <v>7</v>
      </c>
      <c r="AC714" s="76"/>
      <c r="AD714" s="26">
        <f t="shared" si="186"/>
        <v>0</v>
      </c>
      <c r="AE714" s="76"/>
      <c r="AF714" s="26">
        <f t="shared" si="187"/>
        <v>0</v>
      </c>
      <c r="AG714" s="37"/>
      <c r="AH714" s="35">
        <f t="shared" si="188"/>
        <v>0</v>
      </c>
      <c r="AI714" s="23"/>
      <c r="AJ714" s="13"/>
      <c r="AK714" s="177"/>
      <c r="AL714" s="100"/>
      <c r="AM714" s="13"/>
      <c r="AN714" s="13"/>
      <c r="AO714" s="13"/>
      <c r="AP714" s="13"/>
      <c r="AQ714" s="14"/>
      <c r="AR714" s="15"/>
      <c r="AS714" s="70"/>
      <c r="AY714" s="73"/>
    </row>
    <row r="715" spans="2:53" x14ac:dyDescent="0.2">
      <c r="B715" s="36"/>
      <c r="C715" s="27">
        <v>6</v>
      </c>
      <c r="D715" s="17" t="s">
        <v>94</v>
      </c>
      <c r="E715" s="28"/>
      <c r="F715" s="29">
        <v>7</v>
      </c>
      <c r="G715" s="76"/>
      <c r="H715" s="26">
        <f t="shared" si="180"/>
        <v>0</v>
      </c>
      <c r="I715" s="76"/>
      <c r="J715" s="26">
        <f t="shared" si="181"/>
        <v>0</v>
      </c>
      <c r="K715" s="37"/>
      <c r="L715" s="35">
        <f t="shared" si="182"/>
        <v>0</v>
      </c>
      <c r="M715" s="13"/>
      <c r="N715" s="27">
        <v>6</v>
      </c>
      <c r="O715" s="17" t="s">
        <v>94</v>
      </c>
      <c r="P715" s="28"/>
      <c r="Q715" s="29">
        <v>7</v>
      </c>
      <c r="R715" s="76"/>
      <c r="S715" s="26">
        <f t="shared" si="183"/>
        <v>0</v>
      </c>
      <c r="T715" s="76"/>
      <c r="U715" s="26">
        <f t="shared" si="184"/>
        <v>0</v>
      </c>
      <c r="V715" s="37"/>
      <c r="W715" s="35">
        <f t="shared" si="185"/>
        <v>0</v>
      </c>
      <c r="X715" s="23"/>
      <c r="Y715" s="27">
        <v>6</v>
      </c>
      <c r="Z715" s="17" t="s">
        <v>94</v>
      </c>
      <c r="AA715" s="28"/>
      <c r="AB715" s="29">
        <v>7</v>
      </c>
      <c r="AC715" s="76"/>
      <c r="AD715" s="26">
        <f t="shared" si="186"/>
        <v>0</v>
      </c>
      <c r="AE715" s="76"/>
      <c r="AF715" s="26">
        <f t="shared" si="187"/>
        <v>0</v>
      </c>
      <c r="AG715" s="37"/>
      <c r="AH715" s="35">
        <f t="shared" si="188"/>
        <v>0</v>
      </c>
      <c r="AI715" s="23"/>
      <c r="AJ715" s="13"/>
      <c r="AK715" s="36"/>
      <c r="AL715" s="13"/>
      <c r="AM715" s="13"/>
      <c r="AN715" s="13"/>
      <c r="AO715" s="13"/>
      <c r="AP715" s="13"/>
      <c r="AQ715" s="14"/>
      <c r="AR715" s="15"/>
      <c r="AS715" s="70"/>
      <c r="AY715" s="73"/>
    </row>
    <row r="716" spans="2:53" ht="13.5" thickBot="1" x14ac:dyDescent="0.25">
      <c r="B716" s="36"/>
      <c r="C716" s="27">
        <v>7</v>
      </c>
      <c r="D716" s="77" t="s">
        <v>95</v>
      </c>
      <c r="E716" s="28"/>
      <c r="F716" s="29">
        <v>7</v>
      </c>
      <c r="G716" s="76"/>
      <c r="H716" s="26">
        <f t="shared" si="180"/>
        <v>0</v>
      </c>
      <c r="I716" s="76"/>
      <c r="J716" s="26">
        <f t="shared" si="181"/>
        <v>0</v>
      </c>
      <c r="K716" s="37"/>
      <c r="L716" s="35">
        <f t="shared" si="182"/>
        <v>0</v>
      </c>
      <c r="M716" s="13"/>
      <c r="N716" s="27">
        <v>7</v>
      </c>
      <c r="O716" s="77" t="s">
        <v>95</v>
      </c>
      <c r="P716" s="28"/>
      <c r="Q716" s="29">
        <v>7</v>
      </c>
      <c r="R716" s="76"/>
      <c r="S716" s="26">
        <f t="shared" si="183"/>
        <v>0</v>
      </c>
      <c r="T716" s="76"/>
      <c r="U716" s="26">
        <f t="shared" si="184"/>
        <v>0</v>
      </c>
      <c r="V716" s="37"/>
      <c r="W716" s="35">
        <f t="shared" si="185"/>
        <v>0</v>
      </c>
      <c r="X716" s="23"/>
      <c r="Y716" s="27">
        <v>7</v>
      </c>
      <c r="Z716" s="77" t="s">
        <v>95</v>
      </c>
      <c r="AA716" s="28"/>
      <c r="AB716" s="29">
        <v>7</v>
      </c>
      <c r="AC716" s="76"/>
      <c r="AD716" s="26">
        <f t="shared" si="186"/>
        <v>0</v>
      </c>
      <c r="AE716" s="76"/>
      <c r="AF716" s="26">
        <f t="shared" si="187"/>
        <v>0</v>
      </c>
      <c r="AG716" s="37"/>
      <c r="AH716" s="35">
        <f t="shared" si="188"/>
        <v>0</v>
      </c>
      <c r="AI716" s="23"/>
      <c r="AJ716" s="13"/>
      <c r="AK716" s="38"/>
      <c r="AL716" s="39"/>
      <c r="AM716" s="39"/>
      <c r="AN716" s="39"/>
      <c r="AO716" s="39"/>
      <c r="AP716" s="39"/>
      <c r="AQ716" s="40"/>
      <c r="AR716" s="41"/>
      <c r="AS716" s="70"/>
      <c r="AY716" s="73"/>
    </row>
    <row r="717" spans="2:53" x14ac:dyDescent="0.2">
      <c r="B717" s="36"/>
      <c r="C717" s="27">
        <v>8</v>
      </c>
      <c r="D717" s="77" t="s">
        <v>96</v>
      </c>
      <c r="E717" s="28"/>
      <c r="F717" s="29">
        <v>7</v>
      </c>
      <c r="G717" s="76"/>
      <c r="H717" s="26">
        <f t="shared" si="180"/>
        <v>0</v>
      </c>
      <c r="I717" s="76"/>
      <c r="J717" s="26">
        <f t="shared" si="181"/>
        <v>0</v>
      </c>
      <c r="K717" s="37"/>
      <c r="L717" s="35">
        <f t="shared" si="182"/>
        <v>0</v>
      </c>
      <c r="M717" s="13"/>
      <c r="N717" s="27">
        <v>8</v>
      </c>
      <c r="O717" s="77" t="s">
        <v>96</v>
      </c>
      <c r="P717" s="28"/>
      <c r="Q717" s="29">
        <v>7</v>
      </c>
      <c r="R717" s="76"/>
      <c r="S717" s="26">
        <f t="shared" si="183"/>
        <v>0</v>
      </c>
      <c r="T717" s="76"/>
      <c r="U717" s="26">
        <f t="shared" si="184"/>
        <v>0</v>
      </c>
      <c r="V717" s="37"/>
      <c r="W717" s="35">
        <f t="shared" si="185"/>
        <v>0</v>
      </c>
      <c r="X717" s="23"/>
      <c r="Y717" s="27">
        <v>8</v>
      </c>
      <c r="Z717" s="77" t="s">
        <v>96</v>
      </c>
      <c r="AA717" s="28"/>
      <c r="AB717" s="29">
        <v>7</v>
      </c>
      <c r="AC717" s="76"/>
      <c r="AD717" s="26">
        <f t="shared" si="186"/>
        <v>0</v>
      </c>
      <c r="AE717" s="76"/>
      <c r="AF717" s="26">
        <f t="shared" si="187"/>
        <v>0</v>
      </c>
      <c r="AG717" s="37"/>
      <c r="AH717" s="35">
        <f t="shared" si="188"/>
        <v>0</v>
      </c>
      <c r="AI717" s="23"/>
      <c r="AJ717" s="13"/>
      <c r="AK717" s="13"/>
      <c r="AL717" s="13"/>
      <c r="AM717" s="13"/>
      <c r="AN717" s="13"/>
      <c r="AO717" s="13"/>
      <c r="AP717" s="13"/>
      <c r="AQ717" s="13"/>
      <c r="AR717" s="13"/>
      <c r="AS717" s="70"/>
      <c r="AY717" s="73"/>
    </row>
    <row r="718" spans="2:53" x14ac:dyDescent="0.2">
      <c r="B718" s="36"/>
      <c r="C718" s="27">
        <v>9</v>
      </c>
      <c r="D718" s="17" t="s">
        <v>97</v>
      </c>
      <c r="E718" s="28"/>
      <c r="F718" s="29">
        <v>7</v>
      </c>
      <c r="G718" s="76"/>
      <c r="H718" s="26">
        <f t="shared" si="180"/>
        <v>0</v>
      </c>
      <c r="I718" s="76"/>
      <c r="J718" s="26">
        <f t="shared" si="181"/>
        <v>0</v>
      </c>
      <c r="K718" s="31"/>
      <c r="L718" s="35">
        <f t="shared" si="182"/>
        <v>0</v>
      </c>
      <c r="M718" s="13"/>
      <c r="N718" s="27">
        <v>9</v>
      </c>
      <c r="O718" s="17" t="s">
        <v>97</v>
      </c>
      <c r="P718" s="28"/>
      <c r="Q718" s="29">
        <v>7</v>
      </c>
      <c r="R718" s="76"/>
      <c r="S718" s="26">
        <f t="shared" si="183"/>
        <v>0</v>
      </c>
      <c r="T718" s="76"/>
      <c r="U718" s="26">
        <f t="shared" si="184"/>
        <v>0</v>
      </c>
      <c r="V718" s="31"/>
      <c r="W718" s="35">
        <f t="shared" si="185"/>
        <v>0</v>
      </c>
      <c r="X718" s="23"/>
      <c r="Y718" s="27">
        <v>9</v>
      </c>
      <c r="Z718" s="17" t="s">
        <v>97</v>
      </c>
      <c r="AA718" s="28"/>
      <c r="AB718" s="29">
        <v>7</v>
      </c>
      <c r="AC718" s="76"/>
      <c r="AD718" s="26">
        <f t="shared" si="186"/>
        <v>0</v>
      </c>
      <c r="AE718" s="76"/>
      <c r="AF718" s="26">
        <f t="shared" si="187"/>
        <v>0</v>
      </c>
      <c r="AG718" s="31"/>
      <c r="AH718" s="35">
        <f t="shared" si="188"/>
        <v>0</v>
      </c>
      <c r="AI718" s="23"/>
      <c r="AJ718" s="13"/>
      <c r="AK718" s="13"/>
      <c r="AL718" s="13"/>
      <c r="AM718" s="13"/>
      <c r="AN718" s="13"/>
      <c r="AO718" s="13"/>
      <c r="AP718" s="13"/>
      <c r="AQ718" s="13"/>
      <c r="AR718" s="13"/>
      <c r="AS718" s="70"/>
      <c r="AY718" s="73"/>
    </row>
    <row r="719" spans="2:53" x14ac:dyDescent="0.2">
      <c r="B719" s="36"/>
      <c r="C719" s="25">
        <v>10</v>
      </c>
      <c r="D719" s="33" t="s">
        <v>98</v>
      </c>
      <c r="E719" s="20"/>
      <c r="F719" s="29">
        <v>11</v>
      </c>
      <c r="G719" s="76"/>
      <c r="H719" s="26">
        <f>SUM(G719*F719)</f>
        <v>0</v>
      </c>
      <c r="I719" s="76"/>
      <c r="J719" s="26">
        <f>SUM(I719*F719)</f>
        <v>0</v>
      </c>
      <c r="K719" s="10"/>
      <c r="L719" s="35">
        <f>SUM(H719+J719)</f>
        <v>0</v>
      </c>
      <c r="M719" s="13"/>
      <c r="N719" s="25">
        <v>10</v>
      </c>
      <c r="O719" s="33" t="s">
        <v>98</v>
      </c>
      <c r="P719" s="20"/>
      <c r="Q719" s="29">
        <v>11</v>
      </c>
      <c r="R719" s="76"/>
      <c r="S719" s="26">
        <f>SUM(R719*Q719)</f>
        <v>0</v>
      </c>
      <c r="T719" s="76"/>
      <c r="U719" s="26">
        <f>SUM(T719*Q719)</f>
        <v>0</v>
      </c>
      <c r="V719" s="10"/>
      <c r="W719" s="35">
        <f>SUM(S719+U719)</f>
        <v>0</v>
      </c>
      <c r="X719" s="23"/>
      <c r="Y719" s="25">
        <v>10</v>
      </c>
      <c r="Z719" s="33" t="s">
        <v>98</v>
      </c>
      <c r="AA719" s="20"/>
      <c r="AB719" s="29">
        <v>11</v>
      </c>
      <c r="AC719" s="76"/>
      <c r="AD719" s="26">
        <f>SUM(AC719*AB719)</f>
        <v>0</v>
      </c>
      <c r="AE719" s="76"/>
      <c r="AF719" s="26">
        <f>SUM(AE719*AB719)</f>
        <v>0</v>
      </c>
      <c r="AG719" s="10"/>
      <c r="AH719" s="35">
        <f>SUM(AD719+AF719)</f>
        <v>0</v>
      </c>
      <c r="AI719" s="23"/>
      <c r="AJ719" s="13"/>
      <c r="AK719" s="13"/>
      <c r="AL719" s="13"/>
      <c r="AM719" s="13"/>
      <c r="AN719" s="13"/>
      <c r="AO719" s="13"/>
      <c r="AP719" s="13"/>
      <c r="AQ719" s="13"/>
      <c r="AR719" s="13"/>
      <c r="AS719" s="70"/>
      <c r="AY719" s="73"/>
    </row>
    <row r="720" spans="2:53" x14ac:dyDescent="0.2">
      <c r="B720" s="36"/>
      <c r="C720" s="36"/>
      <c r="D720" s="13"/>
      <c r="E720" s="22"/>
      <c r="F720" s="13"/>
      <c r="G720" s="23"/>
      <c r="H720" s="13"/>
      <c r="I720" s="23"/>
      <c r="J720" s="13"/>
      <c r="K720" s="23"/>
      <c r="L720" s="24"/>
      <c r="M720" s="13"/>
      <c r="N720" s="36"/>
      <c r="O720" s="13"/>
      <c r="P720" s="22"/>
      <c r="Q720" s="13"/>
      <c r="R720" s="23"/>
      <c r="S720" s="13"/>
      <c r="T720" s="23"/>
      <c r="U720" s="13"/>
      <c r="V720" s="23"/>
      <c r="W720" s="24"/>
      <c r="X720" s="23"/>
      <c r="Y720" s="36"/>
      <c r="Z720" s="13"/>
      <c r="AA720" s="22"/>
      <c r="AB720" s="13"/>
      <c r="AC720" s="23"/>
      <c r="AD720" s="13"/>
      <c r="AE720" s="23"/>
      <c r="AF720" s="13"/>
      <c r="AG720" s="23"/>
      <c r="AH720" s="24"/>
      <c r="AI720" s="23"/>
      <c r="AJ720" s="13"/>
      <c r="AK720" s="13"/>
      <c r="AL720" s="13"/>
      <c r="AM720" s="13"/>
      <c r="AN720" s="13"/>
      <c r="AO720" s="13"/>
      <c r="AP720" s="13"/>
      <c r="AQ720" s="13"/>
      <c r="AR720" s="13"/>
      <c r="AS720" s="70"/>
      <c r="AY720" s="73"/>
    </row>
    <row r="721" spans="2:51" x14ac:dyDescent="0.2">
      <c r="B721" s="36"/>
      <c r="C721" s="25">
        <v>11</v>
      </c>
      <c r="D721" s="249" t="s">
        <v>99</v>
      </c>
      <c r="E721" s="250"/>
      <c r="F721" s="42"/>
      <c r="G721" s="43"/>
      <c r="H721" s="43"/>
      <c r="I721" s="43"/>
      <c r="J721" s="43"/>
      <c r="K721" s="13"/>
      <c r="L721" s="44"/>
      <c r="M721" s="13"/>
      <c r="N721" s="25">
        <v>11</v>
      </c>
      <c r="O721" s="249" t="s">
        <v>99</v>
      </c>
      <c r="P721" s="250"/>
      <c r="Q721" s="42"/>
      <c r="R721" s="43"/>
      <c r="S721" s="43"/>
      <c r="T721" s="43"/>
      <c r="U721" s="43"/>
      <c r="V721" s="13"/>
      <c r="W721" s="44"/>
      <c r="X721" s="23"/>
      <c r="Y721" s="25">
        <v>11</v>
      </c>
      <c r="Z721" s="249" t="s">
        <v>99</v>
      </c>
      <c r="AA721" s="250"/>
      <c r="AB721" s="42"/>
      <c r="AC721" s="43"/>
      <c r="AD721" s="43"/>
      <c r="AE721" s="43"/>
      <c r="AF721" s="43"/>
      <c r="AG721" s="13"/>
      <c r="AH721" s="44"/>
      <c r="AI721" s="23"/>
      <c r="AJ721" s="13"/>
      <c r="AK721" s="13"/>
      <c r="AL721" s="13"/>
      <c r="AM721" s="13"/>
      <c r="AN721" s="13"/>
      <c r="AO721" s="13"/>
      <c r="AP721" s="13"/>
      <c r="AQ721" s="13"/>
      <c r="AR721" s="13"/>
      <c r="AS721" s="70"/>
      <c r="AY721" s="73"/>
    </row>
    <row r="722" spans="2:51" x14ac:dyDescent="0.2">
      <c r="B722" s="36"/>
      <c r="C722" s="25"/>
      <c r="D722" s="17" t="s">
        <v>100</v>
      </c>
      <c r="E722" s="20"/>
      <c r="F722" s="46">
        <v>6</v>
      </c>
      <c r="G722" s="76"/>
      <c r="H722" s="47">
        <f>SUM(G722*F722)</f>
        <v>0</v>
      </c>
      <c r="I722" s="76"/>
      <c r="J722" s="48">
        <f>SUM(I722*F722)</f>
        <v>0</v>
      </c>
      <c r="K722" s="34"/>
      <c r="L722" s="44">
        <f>SUM(H722+J722)</f>
        <v>0</v>
      </c>
      <c r="M722" s="13"/>
      <c r="N722" s="25"/>
      <c r="O722" s="17" t="s">
        <v>100</v>
      </c>
      <c r="P722" s="20"/>
      <c r="Q722" s="46">
        <v>6</v>
      </c>
      <c r="R722" s="76"/>
      <c r="S722" s="47">
        <f>SUM(R722*Q722)</f>
        <v>0</v>
      </c>
      <c r="T722" s="76"/>
      <c r="U722" s="48">
        <f>SUM(T722*Q722)</f>
        <v>0</v>
      </c>
      <c r="V722" s="34"/>
      <c r="W722" s="44">
        <f>SUM(S722+U722)</f>
        <v>0</v>
      </c>
      <c r="X722" s="23"/>
      <c r="Y722" s="25"/>
      <c r="Z722" s="17" t="s">
        <v>100</v>
      </c>
      <c r="AA722" s="20"/>
      <c r="AB722" s="46">
        <v>6</v>
      </c>
      <c r="AC722" s="76"/>
      <c r="AD722" s="47">
        <f>SUM(AC722*AB722)</f>
        <v>0</v>
      </c>
      <c r="AE722" s="76"/>
      <c r="AF722" s="48">
        <f>SUM(AE722*AB722)</f>
        <v>0</v>
      </c>
      <c r="AG722" s="34"/>
      <c r="AH722" s="44">
        <f>SUM(AD722+AF722)</f>
        <v>0</v>
      </c>
      <c r="AI722" s="23"/>
      <c r="AJ722" s="13"/>
      <c r="AK722" s="13"/>
      <c r="AL722" s="13"/>
      <c r="AM722" s="13"/>
      <c r="AN722" s="13"/>
      <c r="AO722" s="13"/>
      <c r="AP722" s="13"/>
      <c r="AQ722" s="13"/>
      <c r="AR722" s="13"/>
      <c r="AS722" s="70"/>
      <c r="AY722" s="73"/>
    </row>
    <row r="723" spans="2:51" x14ac:dyDescent="0.2">
      <c r="B723" s="36"/>
      <c r="C723" s="25"/>
      <c r="D723" s="17" t="s">
        <v>101</v>
      </c>
      <c r="E723" s="45"/>
      <c r="F723" s="46">
        <v>4</v>
      </c>
      <c r="G723" s="76"/>
      <c r="H723" s="47">
        <f>SUM(G723*F723)</f>
        <v>0</v>
      </c>
      <c r="I723" s="76"/>
      <c r="J723" s="48">
        <f>SUM(I723*F723)</f>
        <v>0</v>
      </c>
      <c r="K723" s="34"/>
      <c r="L723" s="44">
        <f>SUM(H723+J723)</f>
        <v>0</v>
      </c>
      <c r="M723" s="13"/>
      <c r="N723" s="25"/>
      <c r="O723" s="17" t="s">
        <v>101</v>
      </c>
      <c r="P723" s="45"/>
      <c r="Q723" s="46">
        <v>4</v>
      </c>
      <c r="R723" s="76"/>
      <c r="S723" s="47">
        <f>SUM(R723*Q723)</f>
        <v>0</v>
      </c>
      <c r="T723" s="76"/>
      <c r="U723" s="48">
        <f>SUM(T723*Q723)</f>
        <v>0</v>
      </c>
      <c r="V723" s="34"/>
      <c r="W723" s="44">
        <f>SUM(S723+U723)</f>
        <v>0</v>
      </c>
      <c r="X723" s="23"/>
      <c r="Y723" s="25"/>
      <c r="Z723" s="17" t="s">
        <v>101</v>
      </c>
      <c r="AA723" s="45"/>
      <c r="AB723" s="46">
        <v>4</v>
      </c>
      <c r="AC723" s="76"/>
      <c r="AD723" s="47">
        <f>SUM(AC723*AB723)</f>
        <v>0</v>
      </c>
      <c r="AE723" s="76"/>
      <c r="AF723" s="48">
        <f>SUM(AE723*AB723)</f>
        <v>0</v>
      </c>
      <c r="AG723" s="34"/>
      <c r="AH723" s="44">
        <f>SUM(AD723+AF723)</f>
        <v>0</v>
      </c>
      <c r="AI723" s="23"/>
      <c r="AJ723" s="13"/>
      <c r="AK723" s="13"/>
      <c r="AL723" s="13"/>
      <c r="AM723" s="13"/>
      <c r="AN723" s="13"/>
      <c r="AO723" s="13"/>
      <c r="AP723" s="13"/>
      <c r="AQ723" s="13"/>
      <c r="AR723" s="13"/>
      <c r="AS723" s="70"/>
      <c r="AY723" s="73"/>
    </row>
    <row r="724" spans="2:51" x14ac:dyDescent="0.2">
      <c r="B724" s="36"/>
      <c r="C724" s="25"/>
      <c r="D724" s="17" t="s">
        <v>102</v>
      </c>
      <c r="E724" s="20"/>
      <c r="F724" s="29">
        <v>2</v>
      </c>
      <c r="G724" s="76"/>
      <c r="H724" s="26">
        <f>SUM(G724*F724)</f>
        <v>0</v>
      </c>
      <c r="I724" s="76"/>
      <c r="J724" s="26">
        <f>SUM(I724*F724)</f>
        <v>0</v>
      </c>
      <c r="K724" s="37"/>
      <c r="L724" s="35">
        <f>SUM(H724+J724)</f>
        <v>0</v>
      </c>
      <c r="M724" s="13"/>
      <c r="N724" s="25"/>
      <c r="O724" s="17" t="s">
        <v>102</v>
      </c>
      <c r="P724" s="20"/>
      <c r="Q724" s="29">
        <v>2</v>
      </c>
      <c r="R724" s="76"/>
      <c r="S724" s="26">
        <f>SUM(R724*Q724)</f>
        <v>0</v>
      </c>
      <c r="T724" s="76"/>
      <c r="U724" s="26">
        <f>SUM(T724*Q724)</f>
        <v>0</v>
      </c>
      <c r="V724" s="37"/>
      <c r="W724" s="35">
        <f>SUM(S724+U724)</f>
        <v>0</v>
      </c>
      <c r="X724" s="23"/>
      <c r="Y724" s="25"/>
      <c r="Z724" s="17" t="s">
        <v>102</v>
      </c>
      <c r="AA724" s="20"/>
      <c r="AB724" s="29">
        <v>2</v>
      </c>
      <c r="AC724" s="76"/>
      <c r="AD724" s="26">
        <f>SUM(AC724*AB724)</f>
        <v>0</v>
      </c>
      <c r="AE724" s="76"/>
      <c r="AF724" s="26">
        <f>SUM(AE724*AB724)</f>
        <v>0</v>
      </c>
      <c r="AG724" s="37"/>
      <c r="AH724" s="35">
        <f>SUM(AD724+AF724)</f>
        <v>0</v>
      </c>
      <c r="AI724" s="23"/>
      <c r="AJ724" s="13"/>
      <c r="AK724" s="13"/>
      <c r="AL724" s="13"/>
      <c r="AM724" s="13"/>
      <c r="AN724" s="13"/>
      <c r="AO724" s="13"/>
      <c r="AP724" s="13"/>
      <c r="AQ724" s="13"/>
      <c r="AR724" s="13"/>
      <c r="AS724" s="70"/>
      <c r="AY724" s="73"/>
    </row>
    <row r="725" spans="2:51" x14ac:dyDescent="0.2">
      <c r="B725" s="36"/>
      <c r="C725" s="25"/>
      <c r="D725" s="17" t="s">
        <v>103</v>
      </c>
      <c r="E725" s="78"/>
      <c r="F725" s="29">
        <v>6</v>
      </c>
      <c r="G725" s="76"/>
      <c r="H725" s="26">
        <f>SUM(G725*F725)</f>
        <v>0</v>
      </c>
      <c r="I725" s="76"/>
      <c r="J725" s="26">
        <f>SUM(I725*F725)</f>
        <v>0</v>
      </c>
      <c r="K725" s="34"/>
      <c r="L725" s="35">
        <f>SUM(H725+J725)</f>
        <v>0</v>
      </c>
      <c r="M725" s="13"/>
      <c r="N725" s="25"/>
      <c r="O725" s="17" t="s">
        <v>103</v>
      </c>
      <c r="P725" s="78"/>
      <c r="Q725" s="29">
        <v>6</v>
      </c>
      <c r="R725" s="76"/>
      <c r="S725" s="26">
        <f>SUM(R725*Q725)</f>
        <v>0</v>
      </c>
      <c r="T725" s="76"/>
      <c r="U725" s="26">
        <f>SUM(T725*Q725)</f>
        <v>0</v>
      </c>
      <c r="V725" s="34"/>
      <c r="W725" s="35">
        <f>SUM(S725+U725)</f>
        <v>0</v>
      </c>
      <c r="X725" s="23"/>
      <c r="Y725" s="25"/>
      <c r="Z725" s="17" t="s">
        <v>103</v>
      </c>
      <c r="AA725" s="78"/>
      <c r="AB725" s="29">
        <v>6</v>
      </c>
      <c r="AC725" s="76"/>
      <c r="AD725" s="26">
        <f>SUM(AC725*AB725)</f>
        <v>0</v>
      </c>
      <c r="AE725" s="76"/>
      <c r="AF725" s="26">
        <f>SUM(AE725*AB725)</f>
        <v>0</v>
      </c>
      <c r="AG725" s="34"/>
      <c r="AH725" s="35">
        <f>SUM(AD725+AF725)</f>
        <v>0</v>
      </c>
      <c r="AI725" s="23"/>
      <c r="AJ725" s="13"/>
      <c r="AK725" s="13"/>
      <c r="AL725" s="13"/>
      <c r="AM725" s="13"/>
      <c r="AN725" s="13"/>
      <c r="AO725" s="13"/>
      <c r="AP725" s="13"/>
      <c r="AQ725" s="13"/>
      <c r="AR725" s="13"/>
      <c r="AS725" s="70"/>
      <c r="AY725" s="73"/>
    </row>
    <row r="726" spans="2:51" x14ac:dyDescent="0.2">
      <c r="B726" s="36"/>
      <c r="C726" s="25"/>
      <c r="D726" s="17" t="s">
        <v>104</v>
      </c>
      <c r="E726" s="78"/>
      <c r="F726" s="29">
        <v>4</v>
      </c>
      <c r="G726" s="76"/>
      <c r="H726" s="26">
        <f>SUM(G726*F726)</f>
        <v>0</v>
      </c>
      <c r="I726" s="76"/>
      <c r="J726" s="26">
        <f>SUM(I726*F726)</f>
        <v>0</v>
      </c>
      <c r="K726" s="34"/>
      <c r="L726" s="35">
        <f>SUM(H726+J726)</f>
        <v>0</v>
      </c>
      <c r="M726" s="13"/>
      <c r="N726" s="25"/>
      <c r="O726" s="17" t="s">
        <v>104</v>
      </c>
      <c r="P726" s="78"/>
      <c r="Q726" s="29">
        <v>4</v>
      </c>
      <c r="R726" s="76"/>
      <c r="S726" s="26">
        <f>SUM(R726*Q726)</f>
        <v>0</v>
      </c>
      <c r="T726" s="76"/>
      <c r="U726" s="26">
        <f>SUM(T726*Q726)</f>
        <v>0</v>
      </c>
      <c r="V726" s="34"/>
      <c r="W726" s="35">
        <f>SUM(S726+U726)</f>
        <v>0</v>
      </c>
      <c r="X726" s="23"/>
      <c r="Y726" s="25"/>
      <c r="Z726" s="17" t="s">
        <v>104</v>
      </c>
      <c r="AA726" s="78"/>
      <c r="AB726" s="29">
        <v>4</v>
      </c>
      <c r="AC726" s="76"/>
      <c r="AD726" s="26">
        <f>SUM(AC726*AB726)</f>
        <v>0</v>
      </c>
      <c r="AE726" s="76"/>
      <c r="AF726" s="26">
        <f>SUM(AE726*AB726)</f>
        <v>0</v>
      </c>
      <c r="AG726" s="34"/>
      <c r="AH726" s="35">
        <f>SUM(AD726+AF726)</f>
        <v>0</v>
      </c>
      <c r="AI726" s="23"/>
      <c r="AJ726" s="13"/>
      <c r="AK726" s="13"/>
      <c r="AL726" s="13"/>
      <c r="AM726" s="13"/>
      <c r="AN726" s="13"/>
      <c r="AO726" s="13"/>
      <c r="AP726" s="13"/>
      <c r="AQ726" s="13"/>
      <c r="AR726" s="13"/>
      <c r="AS726" s="70"/>
      <c r="AY726" s="73"/>
    </row>
    <row r="727" spans="2:51" x14ac:dyDescent="0.2">
      <c r="B727" s="36"/>
      <c r="C727" s="36"/>
      <c r="D727" s="13"/>
      <c r="E727" s="49"/>
      <c r="F727" s="22"/>
      <c r="G727" s="89"/>
      <c r="H727" s="23"/>
      <c r="I727" s="89"/>
      <c r="J727" s="23"/>
      <c r="K727" s="13"/>
      <c r="L727" s="24"/>
      <c r="M727" s="13"/>
      <c r="N727" s="36"/>
      <c r="O727" s="13"/>
      <c r="P727" s="49"/>
      <c r="Q727" s="22"/>
      <c r="R727" s="89"/>
      <c r="S727" s="23"/>
      <c r="T727" s="89"/>
      <c r="U727" s="23"/>
      <c r="V727" s="13"/>
      <c r="W727" s="24"/>
      <c r="X727" s="23"/>
      <c r="Y727" s="36"/>
      <c r="Z727" s="13"/>
      <c r="AA727" s="49"/>
      <c r="AB727" s="22"/>
      <c r="AC727" s="89"/>
      <c r="AD727" s="23"/>
      <c r="AE727" s="89"/>
      <c r="AF727" s="23"/>
      <c r="AG727" s="13"/>
      <c r="AH727" s="24"/>
      <c r="AI727" s="23"/>
      <c r="AJ727" s="13"/>
      <c r="AK727" s="13"/>
      <c r="AL727" s="13"/>
      <c r="AM727" s="13"/>
      <c r="AN727" s="13"/>
      <c r="AO727" s="13"/>
      <c r="AP727" s="13"/>
      <c r="AQ727" s="13"/>
      <c r="AR727" s="13"/>
      <c r="AS727" s="70"/>
      <c r="AY727" s="73"/>
    </row>
    <row r="728" spans="2:51" ht="13.5" thickBot="1" x14ac:dyDescent="0.25">
      <c r="B728" s="36"/>
      <c r="C728" s="36"/>
      <c r="D728" s="13"/>
      <c r="E728" s="49"/>
      <c r="F728" s="22"/>
      <c r="G728" s="107" t="s">
        <v>105</v>
      </c>
      <c r="H728" s="108">
        <f>SUM(H710:H726)</f>
        <v>0</v>
      </c>
      <c r="I728" s="107" t="s">
        <v>106</v>
      </c>
      <c r="J728" s="108">
        <f>SUM(J710:J726)</f>
        <v>0</v>
      </c>
      <c r="K728" s="13"/>
      <c r="L728" s="24"/>
      <c r="M728" s="13"/>
      <c r="N728" s="36"/>
      <c r="O728" s="13"/>
      <c r="P728" s="49"/>
      <c r="Q728" s="22"/>
      <c r="R728" s="107" t="s">
        <v>105</v>
      </c>
      <c r="S728" s="108">
        <f>SUM(S710:S726)</f>
        <v>0</v>
      </c>
      <c r="T728" s="107" t="s">
        <v>106</v>
      </c>
      <c r="U728" s="108">
        <f>SUM(U710:U726)</f>
        <v>0</v>
      </c>
      <c r="V728" s="13"/>
      <c r="W728" s="24"/>
      <c r="X728" s="23"/>
      <c r="Y728" s="36"/>
      <c r="Z728" s="13"/>
      <c r="AA728" s="49"/>
      <c r="AB728" s="22"/>
      <c r="AC728" s="107" t="s">
        <v>105</v>
      </c>
      <c r="AD728" s="108">
        <f>SUM(AD710:AD726)</f>
        <v>0</v>
      </c>
      <c r="AE728" s="107" t="s">
        <v>106</v>
      </c>
      <c r="AF728" s="108">
        <f>SUM(AF710:AF726)</f>
        <v>0</v>
      </c>
      <c r="AG728" s="13"/>
      <c r="AH728" s="24"/>
      <c r="AI728" s="23"/>
      <c r="AJ728" s="13"/>
      <c r="AK728" s="13"/>
      <c r="AL728" s="13"/>
      <c r="AM728" s="13"/>
      <c r="AN728" s="13"/>
      <c r="AO728" s="13"/>
      <c r="AP728" s="13"/>
      <c r="AQ728" s="13"/>
      <c r="AR728" s="13"/>
      <c r="AS728" s="70"/>
      <c r="AY728" s="73"/>
    </row>
    <row r="729" spans="2:51" ht="13.5" thickBot="1" x14ac:dyDescent="0.25">
      <c r="B729" s="36"/>
      <c r="C729" s="36"/>
      <c r="D729" s="13"/>
      <c r="E729" s="49"/>
      <c r="F729" s="22"/>
      <c r="G729" s="83"/>
      <c r="H729" s="84"/>
      <c r="I729" s="84"/>
      <c r="J729" s="85" t="s">
        <v>107</v>
      </c>
      <c r="K729" s="86"/>
      <c r="L729" s="87">
        <f>SUM(L710:L726)</f>
        <v>0</v>
      </c>
      <c r="M729" s="13"/>
      <c r="N729" s="36"/>
      <c r="O729" s="13"/>
      <c r="P729" s="49"/>
      <c r="Q729" s="22"/>
      <c r="R729" s="83"/>
      <c r="S729" s="84"/>
      <c r="T729" s="84"/>
      <c r="U729" s="85" t="s">
        <v>107</v>
      </c>
      <c r="V729" s="86"/>
      <c r="W729" s="87">
        <f>SUM(W710:W726)</f>
        <v>0</v>
      </c>
      <c r="X729" s="23"/>
      <c r="Y729" s="36"/>
      <c r="Z729" s="13"/>
      <c r="AA729" s="49"/>
      <c r="AB729" s="22"/>
      <c r="AC729" s="83"/>
      <c r="AD729" s="84"/>
      <c r="AE729" s="84"/>
      <c r="AF729" s="85" t="s">
        <v>107</v>
      </c>
      <c r="AG729" s="86"/>
      <c r="AH729" s="87">
        <f>SUM(AH710:AH726)</f>
        <v>0</v>
      </c>
      <c r="AI729" s="23"/>
      <c r="AJ729" s="13"/>
      <c r="AK729" s="13"/>
      <c r="AL729" s="13"/>
      <c r="AM729" s="13"/>
      <c r="AN729" s="13"/>
      <c r="AO729" s="13"/>
      <c r="AP729" s="13"/>
      <c r="AQ729" s="13"/>
      <c r="AR729" s="13"/>
      <c r="AS729" s="70"/>
      <c r="AY729" s="73"/>
    </row>
    <row r="730" spans="2:51" x14ac:dyDescent="0.2">
      <c r="B730" s="36"/>
      <c r="C730" s="36"/>
      <c r="D730" s="100"/>
      <c r="E730" s="49"/>
      <c r="F730" s="22"/>
      <c r="G730" s="81"/>
      <c r="H730" s="82"/>
      <c r="I730" s="88"/>
      <c r="J730" s="88"/>
      <c r="K730" s="13"/>
      <c r="L730" s="24"/>
      <c r="M730" s="13"/>
      <c r="N730" s="36"/>
      <c r="O730" s="100"/>
      <c r="P730" s="49"/>
      <c r="Q730" s="22"/>
      <c r="R730" s="81"/>
      <c r="S730" s="82"/>
      <c r="T730" s="88"/>
      <c r="U730" s="88"/>
      <c r="V730" s="13"/>
      <c r="W730" s="24"/>
      <c r="X730" s="23"/>
      <c r="Y730" s="36"/>
      <c r="Z730" s="100"/>
      <c r="AA730" s="49"/>
      <c r="AB730" s="22"/>
      <c r="AC730" s="81"/>
      <c r="AD730" s="82"/>
      <c r="AE730" s="88"/>
      <c r="AF730" s="88"/>
      <c r="AG730" s="13"/>
      <c r="AH730" s="24"/>
      <c r="AI730" s="23"/>
      <c r="AJ730" s="13"/>
      <c r="AK730" s="13"/>
      <c r="AL730" s="13"/>
      <c r="AM730" s="13"/>
      <c r="AN730" s="13"/>
      <c r="AO730" s="13"/>
      <c r="AP730" s="13"/>
      <c r="AQ730" s="13"/>
      <c r="AR730" s="13"/>
      <c r="AS730" s="70"/>
      <c r="AY730" s="73"/>
    </row>
    <row r="731" spans="2:51" x14ac:dyDescent="0.2">
      <c r="B731" s="36"/>
      <c r="C731" s="36"/>
      <c r="D731" s="100"/>
      <c r="E731" s="89" t="s">
        <v>108</v>
      </c>
      <c r="F731" s="22"/>
      <c r="G731" s="90"/>
      <c r="H731" s="91">
        <f>IF(G731="Yes",-0.1,0)</f>
        <v>0</v>
      </c>
      <c r="I731" s="23"/>
      <c r="J731" s="23"/>
      <c r="K731" s="13"/>
      <c r="L731" s="24"/>
      <c r="M731" s="13"/>
      <c r="N731" s="36"/>
      <c r="O731" s="100"/>
      <c r="P731" s="89" t="s">
        <v>108</v>
      </c>
      <c r="Q731" s="22"/>
      <c r="R731" s="90"/>
      <c r="S731" s="91">
        <f>IF(R731="Yes",-0.1,0)</f>
        <v>0</v>
      </c>
      <c r="T731" s="23"/>
      <c r="U731" s="23"/>
      <c r="V731" s="13"/>
      <c r="W731" s="24"/>
      <c r="X731" s="23"/>
      <c r="Y731" s="36"/>
      <c r="Z731" s="100"/>
      <c r="AA731" s="89" t="s">
        <v>108</v>
      </c>
      <c r="AB731" s="22"/>
      <c r="AC731" s="90"/>
      <c r="AD731" s="91">
        <f>IF(AC731="Yes",-0.1,0)</f>
        <v>0</v>
      </c>
      <c r="AE731" s="23"/>
      <c r="AF731" s="23"/>
      <c r="AG731" s="13"/>
      <c r="AH731" s="24"/>
      <c r="AI731" s="23"/>
      <c r="AJ731" s="13"/>
      <c r="AK731" s="13"/>
      <c r="AL731" s="13"/>
      <c r="AM731" s="13"/>
      <c r="AN731" s="13"/>
      <c r="AO731" s="13"/>
      <c r="AP731" s="13"/>
      <c r="AQ731" s="13"/>
      <c r="AR731" s="13"/>
      <c r="AS731" s="70"/>
      <c r="AY731" s="73"/>
    </row>
    <row r="732" spans="2:51" x14ac:dyDescent="0.2">
      <c r="B732" s="36"/>
      <c r="C732" s="36"/>
      <c r="D732" s="100"/>
      <c r="E732" s="89" t="s">
        <v>109</v>
      </c>
      <c r="F732" s="92"/>
      <c r="G732" s="90"/>
      <c r="H732" s="91">
        <f>IF(G732="Yes",-0.03,0)</f>
        <v>0</v>
      </c>
      <c r="I732" s="23"/>
      <c r="J732" s="23"/>
      <c r="K732" s="13"/>
      <c r="L732" s="24"/>
      <c r="M732" s="13"/>
      <c r="N732" s="36"/>
      <c r="O732" s="100"/>
      <c r="P732" s="89" t="s">
        <v>109</v>
      </c>
      <c r="Q732" s="92"/>
      <c r="R732" s="90"/>
      <c r="S732" s="91">
        <f>IF(R732="Yes",-0.03,0)</f>
        <v>0</v>
      </c>
      <c r="T732" s="23"/>
      <c r="U732" s="23"/>
      <c r="V732" s="13"/>
      <c r="W732" s="24"/>
      <c r="X732" s="23"/>
      <c r="Y732" s="36"/>
      <c r="Z732" s="100"/>
      <c r="AA732" s="89" t="s">
        <v>109</v>
      </c>
      <c r="AB732" s="92"/>
      <c r="AC732" s="90"/>
      <c r="AD732" s="91">
        <f>IF(AC732="Yes",-0.03,0)</f>
        <v>0</v>
      </c>
      <c r="AE732" s="23"/>
      <c r="AF732" s="23"/>
      <c r="AG732" s="13"/>
      <c r="AH732" s="24"/>
      <c r="AI732" s="23"/>
      <c r="AJ732" s="13"/>
      <c r="AK732" s="13"/>
      <c r="AL732" s="13"/>
      <c r="AM732" s="13"/>
      <c r="AN732" s="13"/>
      <c r="AO732" s="13"/>
      <c r="AP732" s="13"/>
      <c r="AQ732" s="13"/>
      <c r="AR732" s="13"/>
      <c r="AS732" s="70"/>
      <c r="AY732" s="73"/>
    </row>
    <row r="733" spans="2:51" ht="13.5" thickBot="1" x14ac:dyDescent="0.25">
      <c r="B733" s="36"/>
      <c r="C733" s="36"/>
      <c r="D733" s="13"/>
      <c r="E733" s="89" t="s">
        <v>110</v>
      </c>
      <c r="F733" s="22"/>
      <c r="G733" s="90"/>
      <c r="H733" s="93">
        <f>IF(G733="Yes",-0.1,0)</f>
        <v>0</v>
      </c>
      <c r="I733" s="100"/>
      <c r="J733" s="100"/>
      <c r="K733" s="13"/>
      <c r="L733" s="24"/>
      <c r="M733" s="13"/>
      <c r="N733" s="36"/>
      <c r="O733" s="13"/>
      <c r="P733" s="89" t="s">
        <v>110</v>
      </c>
      <c r="Q733" s="22"/>
      <c r="R733" s="90"/>
      <c r="S733" s="93">
        <f>IF(R733="Yes",-0.1,0)</f>
        <v>0</v>
      </c>
      <c r="T733" s="100"/>
      <c r="U733" s="100"/>
      <c r="V733" s="13"/>
      <c r="W733" s="24"/>
      <c r="X733" s="23"/>
      <c r="Y733" s="36"/>
      <c r="Z733" s="13"/>
      <c r="AA733" s="89" t="s">
        <v>110</v>
      </c>
      <c r="AB733" s="22"/>
      <c r="AC733" s="90"/>
      <c r="AD733" s="93">
        <f>IF(AC733="Yes",-0.1,0)</f>
        <v>0</v>
      </c>
      <c r="AE733" s="100"/>
      <c r="AF733" s="100"/>
      <c r="AG733" s="13"/>
      <c r="AH733" s="24"/>
      <c r="AI733" s="23"/>
      <c r="AJ733" s="13"/>
      <c r="AK733" s="13"/>
      <c r="AL733" s="13"/>
      <c r="AM733" s="13"/>
      <c r="AN733" s="13"/>
      <c r="AO733" s="13"/>
      <c r="AP733" s="13"/>
      <c r="AQ733" s="13"/>
      <c r="AR733" s="13"/>
      <c r="AS733" s="70"/>
      <c r="AY733" s="73"/>
    </row>
    <row r="734" spans="2:51" ht="13.5" thickBot="1" x14ac:dyDescent="0.25">
      <c r="B734" s="36"/>
      <c r="C734" s="36"/>
      <c r="D734" s="13"/>
      <c r="E734" s="49"/>
      <c r="F734" s="22"/>
      <c r="G734" s="81"/>
      <c r="H734" s="94">
        <f>SUM(H731:H733)</f>
        <v>0</v>
      </c>
      <c r="I734" s="95"/>
      <c r="J734" s="96" t="s">
        <v>111</v>
      </c>
      <c r="K734" s="97"/>
      <c r="L734" s="87">
        <f>SUM(L729*H734)</f>
        <v>0</v>
      </c>
      <c r="M734" s="13"/>
      <c r="N734" s="36"/>
      <c r="O734" s="13"/>
      <c r="P734" s="49"/>
      <c r="Q734" s="22"/>
      <c r="R734" s="81"/>
      <c r="S734" s="94">
        <f>SUM(S731:S733)</f>
        <v>0</v>
      </c>
      <c r="T734" s="95"/>
      <c r="U734" s="96" t="s">
        <v>111</v>
      </c>
      <c r="V734" s="97"/>
      <c r="W734" s="87">
        <f>SUM(W729*S734)</f>
        <v>0</v>
      </c>
      <c r="X734" s="23"/>
      <c r="Y734" s="36"/>
      <c r="Z734" s="13"/>
      <c r="AA734" s="49"/>
      <c r="AB734" s="22"/>
      <c r="AC734" s="81"/>
      <c r="AD734" s="94">
        <f>SUM(AD731:AD733)</f>
        <v>0</v>
      </c>
      <c r="AE734" s="95"/>
      <c r="AF734" s="96" t="s">
        <v>111</v>
      </c>
      <c r="AG734" s="97"/>
      <c r="AH734" s="87">
        <f>SUM(AH729*AD734)</f>
        <v>0</v>
      </c>
      <c r="AI734" s="23"/>
      <c r="AJ734" s="13"/>
      <c r="AK734" s="13"/>
      <c r="AL734" s="13"/>
      <c r="AM734" s="13"/>
      <c r="AN734" s="13"/>
      <c r="AO734" s="13"/>
      <c r="AP734" s="13"/>
      <c r="AQ734" s="13"/>
      <c r="AR734" s="13"/>
      <c r="AS734" s="70"/>
      <c r="AY734" s="73"/>
    </row>
    <row r="735" spans="2:51" ht="13.5" thickBot="1" x14ac:dyDescent="0.25">
      <c r="B735" s="36"/>
      <c r="C735" s="36"/>
      <c r="D735" s="13"/>
      <c r="E735" s="13"/>
      <c r="F735" s="13"/>
      <c r="G735" s="13"/>
      <c r="H735" s="23"/>
      <c r="I735" s="13"/>
      <c r="J735" s="23"/>
      <c r="K735" s="13"/>
      <c r="L735" s="24"/>
      <c r="M735" s="13"/>
      <c r="N735" s="36"/>
      <c r="O735" s="13"/>
      <c r="P735" s="13"/>
      <c r="Q735" s="13"/>
      <c r="R735" s="13"/>
      <c r="S735" s="23"/>
      <c r="T735" s="13"/>
      <c r="U735" s="23"/>
      <c r="V735" s="13"/>
      <c r="W735" s="24"/>
      <c r="X735" s="23"/>
      <c r="Y735" s="36"/>
      <c r="Z735" s="13"/>
      <c r="AA735" s="13"/>
      <c r="AB735" s="13"/>
      <c r="AC735" s="13"/>
      <c r="AD735" s="23"/>
      <c r="AE735" s="13"/>
      <c r="AF735" s="23"/>
      <c r="AG735" s="13"/>
      <c r="AH735" s="24"/>
      <c r="AI735" s="23"/>
      <c r="AJ735" s="13"/>
      <c r="AK735" s="13"/>
      <c r="AL735" s="13"/>
      <c r="AM735" s="13"/>
      <c r="AN735" s="13"/>
      <c r="AO735" s="13"/>
      <c r="AP735" s="13"/>
      <c r="AQ735" s="13"/>
      <c r="AR735" s="13"/>
      <c r="AS735" s="70"/>
      <c r="AY735" s="73"/>
    </row>
    <row r="736" spans="2:51" ht="13.5" thickBot="1" x14ac:dyDescent="0.25">
      <c r="B736" s="36"/>
      <c r="C736" s="38"/>
      <c r="D736" s="39"/>
      <c r="E736" s="39"/>
      <c r="F736" s="39"/>
      <c r="G736" s="39"/>
      <c r="H736" s="98"/>
      <c r="I736" s="99"/>
      <c r="J736" s="85" t="s">
        <v>112</v>
      </c>
      <c r="K736" s="86"/>
      <c r="L736" s="87">
        <f>SUM(L729+L734)</f>
        <v>0</v>
      </c>
      <c r="M736" s="13"/>
      <c r="N736" s="38"/>
      <c r="O736" s="39"/>
      <c r="P736" s="39"/>
      <c r="Q736" s="39"/>
      <c r="R736" s="39"/>
      <c r="S736" s="98"/>
      <c r="T736" s="99"/>
      <c r="U736" s="85" t="s">
        <v>112</v>
      </c>
      <c r="V736" s="86"/>
      <c r="W736" s="87">
        <f>SUM(W729+W734)</f>
        <v>0</v>
      </c>
      <c r="X736" s="23"/>
      <c r="Y736" s="38"/>
      <c r="Z736" s="39"/>
      <c r="AA736" s="39"/>
      <c r="AB736" s="39"/>
      <c r="AC736" s="39"/>
      <c r="AD736" s="98"/>
      <c r="AE736" s="99"/>
      <c r="AF736" s="85" t="s">
        <v>112</v>
      </c>
      <c r="AG736" s="86"/>
      <c r="AH736" s="87">
        <f>SUM(AH729+AH734)</f>
        <v>0</v>
      </c>
      <c r="AI736" s="23"/>
      <c r="AJ736" s="13"/>
      <c r="AK736" s="13"/>
      <c r="AL736" s="13"/>
      <c r="AM736" s="13"/>
      <c r="AN736" s="13"/>
      <c r="AO736" s="13"/>
      <c r="AP736" s="13"/>
      <c r="AQ736" s="13"/>
      <c r="AR736" s="13"/>
      <c r="AS736" s="70"/>
      <c r="AY736" s="73"/>
    </row>
    <row r="737" spans="2:53" ht="13.5" thickBot="1" x14ac:dyDescent="0.25">
      <c r="B737" s="38"/>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72"/>
    </row>
    <row r="738" spans="2:53" ht="13.5" thickBot="1" x14ac:dyDescent="0.25"/>
    <row r="739" spans="2:53" ht="18" customHeight="1" thickBot="1" x14ac:dyDescent="0.3">
      <c r="B739" s="65"/>
      <c r="C739" s="66"/>
      <c r="D739" s="66"/>
      <c r="E739" s="66"/>
      <c r="F739" s="67"/>
      <c r="G739" s="67"/>
      <c r="H739" s="67"/>
      <c r="I739" s="67"/>
      <c r="J739" s="67"/>
      <c r="K739" s="66"/>
      <c r="L739" s="66"/>
      <c r="M739" s="66"/>
      <c r="N739" s="66"/>
      <c r="O739" s="80"/>
      <c r="P739" s="80"/>
      <c r="Q739" s="68"/>
      <c r="R739" s="68"/>
      <c r="S739" s="68"/>
      <c r="T739" s="68"/>
      <c r="U739" s="68"/>
      <c r="V739" s="66"/>
      <c r="W739" s="66"/>
      <c r="X739" s="66"/>
      <c r="Y739" s="66"/>
      <c r="Z739" s="80"/>
      <c r="AA739" s="80"/>
      <c r="AB739" s="68"/>
      <c r="AC739" s="68"/>
      <c r="AD739" s="68"/>
      <c r="AE739" s="68"/>
      <c r="AF739" s="68"/>
      <c r="AG739" s="66"/>
      <c r="AH739" s="66"/>
      <c r="AI739" s="66"/>
      <c r="AJ739" s="66"/>
      <c r="AK739" s="66"/>
      <c r="AL739" s="66"/>
      <c r="AM739" s="66"/>
      <c r="AN739" s="66"/>
      <c r="AO739" s="66"/>
      <c r="AP739" s="66"/>
      <c r="AQ739" s="66"/>
      <c r="AR739" s="66"/>
      <c r="AS739" s="69"/>
      <c r="AY739" s="73"/>
    </row>
    <row r="740" spans="2:53" ht="18" customHeight="1" thickBot="1" x14ac:dyDescent="0.3">
      <c r="B740" s="36"/>
      <c r="C740" s="264" t="s">
        <v>77</v>
      </c>
      <c r="D740" s="265"/>
      <c r="E740" s="266" t="str">
        <f>'CompetitorList &amp; ResultsSummary'!D40</f>
        <v>Competitor 22</v>
      </c>
      <c r="F740" s="266"/>
      <c r="G740" s="266"/>
      <c r="H740" s="266"/>
      <c r="I740" s="266"/>
      <c r="J740" s="266"/>
      <c r="K740" s="265" t="s">
        <v>78</v>
      </c>
      <c r="L740" s="265"/>
      <c r="M740" s="266" t="str">
        <f>'CompetitorList &amp; ResultsSummary'!F40</f>
        <v>Model 22</v>
      </c>
      <c r="N740" s="266"/>
      <c r="O740" s="266"/>
      <c r="P740" s="266"/>
      <c r="Q740" s="266"/>
      <c r="R740" s="266"/>
      <c r="S740" s="266"/>
      <c r="T740" s="113"/>
      <c r="U740" s="113"/>
      <c r="V740" s="97"/>
      <c r="W740" s="97"/>
      <c r="X740" s="97"/>
      <c r="Y740" s="97"/>
      <c r="Z740" s="97"/>
      <c r="AA740" s="97"/>
      <c r="AB740" s="97"/>
      <c r="AC740" s="97"/>
      <c r="AD740" s="97"/>
      <c r="AE740" s="113"/>
      <c r="AF740" s="113"/>
      <c r="AG740" s="97"/>
      <c r="AH740" s="97"/>
      <c r="AI740" s="97"/>
      <c r="AJ740" s="97"/>
      <c r="AK740" s="267"/>
      <c r="AL740" s="267"/>
      <c r="AM740" s="267"/>
      <c r="AN740" s="267"/>
      <c r="AO740" s="267"/>
      <c r="AP740" s="267"/>
      <c r="AQ740" s="267"/>
      <c r="AR740" s="268"/>
      <c r="AS740" s="70"/>
      <c r="AY740" s="73"/>
    </row>
    <row r="741" spans="2:53" ht="18" customHeight="1" thickBot="1" x14ac:dyDescent="0.25">
      <c r="B741" s="36"/>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70"/>
      <c r="AY741" s="73"/>
    </row>
    <row r="742" spans="2:53" ht="16.5" thickBot="1" x14ac:dyDescent="0.3">
      <c r="B742" s="36"/>
      <c r="C742" s="252" t="str">
        <f>E740</f>
        <v>Competitor 22</v>
      </c>
      <c r="D742" s="253"/>
      <c r="E742" s="253"/>
      <c r="F742" s="253"/>
      <c r="G742" s="253" t="s">
        <v>16</v>
      </c>
      <c r="H742" s="253"/>
      <c r="I742" s="253"/>
      <c r="J742" s="253"/>
      <c r="K742" s="253"/>
      <c r="L742" s="254"/>
      <c r="M742" s="71"/>
      <c r="N742" s="252" t="str">
        <f>E740</f>
        <v>Competitor 22</v>
      </c>
      <c r="O742" s="253"/>
      <c r="P742" s="253"/>
      <c r="Q742" s="253"/>
      <c r="R742" s="253" t="s">
        <v>20</v>
      </c>
      <c r="S742" s="253"/>
      <c r="T742" s="253"/>
      <c r="U742" s="253"/>
      <c r="V742" s="253"/>
      <c r="W742" s="254"/>
      <c r="X742" s="71"/>
      <c r="Y742" s="252" t="str">
        <f>C742</f>
        <v>Competitor 22</v>
      </c>
      <c r="Z742" s="253"/>
      <c r="AA742" s="253"/>
      <c r="AB742" s="253"/>
      <c r="AC742" s="253" t="s">
        <v>21</v>
      </c>
      <c r="AD742" s="253"/>
      <c r="AE742" s="253"/>
      <c r="AF742" s="253"/>
      <c r="AG742" s="253"/>
      <c r="AH742" s="254"/>
      <c r="AI742" s="71"/>
      <c r="AJ742" s="71"/>
      <c r="AK742" s="256" t="str">
        <f>E740</f>
        <v>Competitor 22</v>
      </c>
      <c r="AL742" s="257"/>
      <c r="AM742" s="257"/>
      <c r="AN742" s="80"/>
      <c r="AO742" s="80"/>
      <c r="AP742" s="258" t="s">
        <v>79</v>
      </c>
      <c r="AQ742" s="259"/>
      <c r="AR742" s="260"/>
      <c r="AS742" s="70"/>
      <c r="AY742" s="73"/>
    </row>
    <row r="743" spans="2:53" x14ac:dyDescent="0.2">
      <c r="B743" s="36"/>
      <c r="C743" s="255"/>
      <c r="D743" s="251"/>
      <c r="E743" s="251"/>
      <c r="F743" s="251"/>
      <c r="G743" s="251" t="s">
        <v>80</v>
      </c>
      <c r="H743" s="251"/>
      <c r="I743" s="251" t="s">
        <v>81</v>
      </c>
      <c r="J743" s="251"/>
      <c r="K743" s="104"/>
      <c r="L743" s="8" t="s">
        <v>11</v>
      </c>
      <c r="M743" s="49"/>
      <c r="N743" s="255"/>
      <c r="O743" s="251"/>
      <c r="P743" s="251"/>
      <c r="Q743" s="251"/>
      <c r="R743" s="251" t="s">
        <v>80</v>
      </c>
      <c r="S743" s="251"/>
      <c r="T743" s="251" t="s">
        <v>81</v>
      </c>
      <c r="U743" s="251"/>
      <c r="V743" s="104"/>
      <c r="W743" s="8" t="s">
        <v>11</v>
      </c>
      <c r="X743" s="49"/>
      <c r="Y743" s="255"/>
      <c r="Z743" s="251"/>
      <c r="AA743" s="251"/>
      <c r="AB743" s="251"/>
      <c r="AC743" s="251" t="s">
        <v>80</v>
      </c>
      <c r="AD743" s="251"/>
      <c r="AE743" s="251" t="s">
        <v>81</v>
      </c>
      <c r="AF743" s="251"/>
      <c r="AG743" s="104"/>
      <c r="AH743" s="8" t="s">
        <v>11</v>
      </c>
      <c r="AI743" s="49"/>
      <c r="AJ743" s="49"/>
      <c r="AK743" s="261"/>
      <c r="AL743" s="262"/>
      <c r="AM743" s="262"/>
      <c r="AN743" s="262"/>
      <c r="AO743" s="262"/>
      <c r="AP743" s="262"/>
      <c r="AQ743" s="262"/>
      <c r="AR743" s="263"/>
      <c r="AS743" s="70"/>
      <c r="AY743" s="73"/>
    </row>
    <row r="744" spans="2:53" x14ac:dyDescent="0.2">
      <c r="B744" s="36"/>
      <c r="C744" s="36"/>
      <c r="D744" s="247" t="s">
        <v>82</v>
      </c>
      <c r="E744" s="248"/>
      <c r="F744" s="9" t="s">
        <v>83</v>
      </c>
      <c r="G744" s="104" t="s">
        <v>84</v>
      </c>
      <c r="H744" s="104" t="s">
        <v>26</v>
      </c>
      <c r="I744" s="104" t="s">
        <v>84</v>
      </c>
      <c r="J744" s="104" t="s">
        <v>26</v>
      </c>
      <c r="K744" s="10"/>
      <c r="L744" s="8" t="s">
        <v>26</v>
      </c>
      <c r="M744" s="49"/>
      <c r="N744" s="36"/>
      <c r="O744" s="247" t="s">
        <v>82</v>
      </c>
      <c r="P744" s="248"/>
      <c r="Q744" s="9" t="s">
        <v>83</v>
      </c>
      <c r="R744" s="104" t="s">
        <v>84</v>
      </c>
      <c r="S744" s="104" t="s">
        <v>26</v>
      </c>
      <c r="T744" s="104" t="s">
        <v>84</v>
      </c>
      <c r="U744" s="104" t="s">
        <v>26</v>
      </c>
      <c r="V744" s="10"/>
      <c r="W744" s="8" t="s">
        <v>26</v>
      </c>
      <c r="X744" s="49"/>
      <c r="Y744" s="36"/>
      <c r="Z744" s="247" t="s">
        <v>82</v>
      </c>
      <c r="AA744" s="248"/>
      <c r="AB744" s="9" t="s">
        <v>83</v>
      </c>
      <c r="AC744" s="104" t="s">
        <v>84</v>
      </c>
      <c r="AD744" s="104" t="s">
        <v>26</v>
      </c>
      <c r="AE744" s="104" t="s">
        <v>84</v>
      </c>
      <c r="AF744" s="104" t="s">
        <v>26</v>
      </c>
      <c r="AG744" s="10"/>
      <c r="AH744" s="8" t="s">
        <v>26</v>
      </c>
      <c r="AI744" s="49"/>
      <c r="AJ744" s="49"/>
      <c r="AK744" s="11"/>
      <c r="AL744" s="12" t="s">
        <v>16</v>
      </c>
      <c r="AM744" s="12" t="s">
        <v>20</v>
      </c>
      <c r="AN744" s="12" t="s">
        <v>21</v>
      </c>
      <c r="AO744" s="49"/>
      <c r="AP744" s="13"/>
      <c r="AQ744" s="179" t="s">
        <v>85</v>
      </c>
      <c r="AR744" s="180">
        <f>AL745+AM745+AN745-AN747</f>
        <v>0</v>
      </c>
      <c r="AS744" s="70"/>
      <c r="AU744" s="102"/>
      <c r="AV744" s="102"/>
      <c r="AW744" s="102"/>
      <c r="AX744" s="102"/>
      <c r="AY744" s="102"/>
      <c r="AZ744" s="102"/>
      <c r="BA744" s="102"/>
    </row>
    <row r="745" spans="2:53" x14ac:dyDescent="0.2">
      <c r="B745" s="36"/>
      <c r="C745" s="16">
        <v>1</v>
      </c>
      <c r="D745" s="17" t="s">
        <v>86</v>
      </c>
      <c r="E745" s="106"/>
      <c r="F745" s="18">
        <v>11</v>
      </c>
      <c r="G745" s="76"/>
      <c r="H745" s="19">
        <f>SUM(G745*F745)</f>
        <v>0</v>
      </c>
      <c r="I745" s="76"/>
      <c r="J745" s="19">
        <f>SUM(I745*F745)</f>
        <v>0</v>
      </c>
      <c r="K745" s="20"/>
      <c r="L745" s="21">
        <f>SUM(H745+J745)</f>
        <v>0</v>
      </c>
      <c r="M745" s="13"/>
      <c r="N745" s="16">
        <v>1</v>
      </c>
      <c r="O745" s="17" t="s">
        <v>86</v>
      </c>
      <c r="P745" s="106"/>
      <c r="Q745" s="18">
        <v>11</v>
      </c>
      <c r="R745" s="76"/>
      <c r="S745" s="19">
        <f>SUM(R745*Q745)</f>
        <v>0</v>
      </c>
      <c r="T745" s="76"/>
      <c r="U745" s="19">
        <f>SUM(T745*Q745)</f>
        <v>0</v>
      </c>
      <c r="V745" s="20"/>
      <c r="W745" s="21">
        <f>SUM(S745+U745)</f>
        <v>0</v>
      </c>
      <c r="X745" s="176"/>
      <c r="Y745" s="16">
        <v>1</v>
      </c>
      <c r="Z745" s="17" t="s">
        <v>86</v>
      </c>
      <c r="AA745" s="106"/>
      <c r="AB745" s="18">
        <v>11</v>
      </c>
      <c r="AC745" s="76"/>
      <c r="AD745" s="19">
        <f>SUM(AC745*AB745)</f>
        <v>0</v>
      </c>
      <c r="AE745" s="76"/>
      <c r="AF745" s="19">
        <f>SUM(AE745*AB745)</f>
        <v>0</v>
      </c>
      <c r="AG745" s="20"/>
      <c r="AH745" s="21">
        <f>SUM(AD745+AF745)</f>
        <v>0</v>
      </c>
      <c r="AI745" s="176"/>
      <c r="AJ745" s="13"/>
      <c r="AK745" s="25"/>
      <c r="AL745" s="179">
        <f>SUM(L771)</f>
        <v>0</v>
      </c>
      <c r="AM745" s="179">
        <f>SUM(W771)</f>
        <v>0</v>
      </c>
      <c r="AN745" s="179">
        <f>SUM(AH771)</f>
        <v>0</v>
      </c>
      <c r="AO745" s="23"/>
      <c r="AP745" s="13"/>
      <c r="AQ745" s="100"/>
      <c r="AR745" s="15"/>
      <c r="AS745" s="70"/>
      <c r="AY745" s="73"/>
    </row>
    <row r="746" spans="2:53" x14ac:dyDescent="0.2">
      <c r="B746" s="36"/>
      <c r="C746" s="27">
        <v>2</v>
      </c>
      <c r="D746" s="77" t="s">
        <v>87</v>
      </c>
      <c r="E746" s="28"/>
      <c r="F746" s="29">
        <v>7</v>
      </c>
      <c r="G746" s="76"/>
      <c r="H746" s="26">
        <f>SUM(G746*F746)</f>
        <v>0</v>
      </c>
      <c r="I746" s="76"/>
      <c r="J746" s="30">
        <f>SUM(I746*F746)</f>
        <v>0</v>
      </c>
      <c r="K746" s="31"/>
      <c r="L746" s="32">
        <f>SUM(H746+J746)</f>
        <v>0</v>
      </c>
      <c r="M746" s="13"/>
      <c r="N746" s="27">
        <v>2</v>
      </c>
      <c r="O746" s="77" t="s">
        <v>87</v>
      </c>
      <c r="P746" s="28"/>
      <c r="Q746" s="29">
        <v>7</v>
      </c>
      <c r="R746" s="76"/>
      <c r="S746" s="26">
        <f>SUM(R746*Q746)</f>
        <v>0</v>
      </c>
      <c r="T746" s="76"/>
      <c r="U746" s="30">
        <f>SUM(T746*Q746)</f>
        <v>0</v>
      </c>
      <c r="V746" s="31"/>
      <c r="W746" s="32">
        <f>SUM(S746+U746)</f>
        <v>0</v>
      </c>
      <c r="X746" s="23"/>
      <c r="Y746" s="27">
        <v>2</v>
      </c>
      <c r="Z746" s="77" t="s">
        <v>87</v>
      </c>
      <c r="AA746" s="28"/>
      <c r="AB746" s="29">
        <v>7</v>
      </c>
      <c r="AC746" s="76"/>
      <c r="AD746" s="26">
        <f>SUM(AC746*AB746)</f>
        <v>0</v>
      </c>
      <c r="AE746" s="76"/>
      <c r="AF746" s="30">
        <f>SUM(AE746*AB746)</f>
        <v>0</v>
      </c>
      <c r="AG746" s="31"/>
      <c r="AH746" s="32">
        <f>SUM(AD746+AF746)</f>
        <v>0</v>
      </c>
      <c r="AI746" s="23"/>
      <c r="AJ746" s="13"/>
      <c r="AK746" s="36"/>
      <c r="AL746" s="23"/>
      <c r="AM746" s="23"/>
      <c r="AN746" s="23"/>
      <c r="AO746" s="23"/>
      <c r="AP746" s="13"/>
      <c r="AQ746" s="14"/>
      <c r="AR746" s="15"/>
      <c r="AS746" s="70"/>
      <c r="AY746" s="73"/>
    </row>
    <row r="747" spans="2:53" x14ac:dyDescent="0.2">
      <c r="B747" s="36"/>
      <c r="C747" s="25">
        <v>3</v>
      </c>
      <c r="D747" s="17" t="s">
        <v>88</v>
      </c>
      <c r="E747" s="28"/>
      <c r="F747" s="29">
        <v>7</v>
      </c>
      <c r="G747" s="76"/>
      <c r="H747" s="26">
        <f>SUM(G747*F747)</f>
        <v>0</v>
      </c>
      <c r="I747" s="76"/>
      <c r="J747" s="26">
        <f>SUM(I747*F747)</f>
        <v>0</v>
      </c>
      <c r="K747" s="34"/>
      <c r="L747" s="35">
        <f>SUM(H747+J747)</f>
        <v>0</v>
      </c>
      <c r="M747" s="13"/>
      <c r="N747" s="25">
        <v>3</v>
      </c>
      <c r="O747" s="17" t="s">
        <v>88</v>
      </c>
      <c r="P747" s="28"/>
      <c r="Q747" s="29">
        <v>7</v>
      </c>
      <c r="R747" s="76"/>
      <c r="S747" s="26">
        <f>SUM(R747*Q747)</f>
        <v>0</v>
      </c>
      <c r="T747" s="76"/>
      <c r="U747" s="26">
        <f>SUM(T747*Q747)</f>
        <v>0</v>
      </c>
      <c r="V747" s="34"/>
      <c r="W747" s="35">
        <f>SUM(S747+U747)</f>
        <v>0</v>
      </c>
      <c r="X747" s="23"/>
      <c r="Y747" s="25">
        <v>3</v>
      </c>
      <c r="Z747" s="17" t="s">
        <v>88</v>
      </c>
      <c r="AA747" s="28"/>
      <c r="AB747" s="29">
        <v>7</v>
      </c>
      <c r="AC747" s="76"/>
      <c r="AD747" s="26">
        <f>SUM(AC747*AB747)</f>
        <v>0</v>
      </c>
      <c r="AE747" s="76"/>
      <c r="AF747" s="26">
        <f>SUM(AE747*AB747)</f>
        <v>0</v>
      </c>
      <c r="AG747" s="34"/>
      <c r="AH747" s="35">
        <f>SUM(AD747+AF747)</f>
        <v>0</v>
      </c>
      <c r="AI747" s="23"/>
      <c r="AJ747" s="13"/>
      <c r="AK747" s="16" t="s">
        <v>89</v>
      </c>
      <c r="AL747" s="178">
        <f>MAX(AL745:AN745)</f>
        <v>0</v>
      </c>
      <c r="AM747" s="34" t="s">
        <v>90</v>
      </c>
      <c r="AN747" s="179">
        <f>MIN(AL745:AN745)</f>
        <v>0</v>
      </c>
      <c r="AO747" s="23"/>
      <c r="AP747" s="13"/>
      <c r="AQ747" s="14"/>
      <c r="AR747" s="15"/>
      <c r="AS747" s="70"/>
      <c r="AY747" s="73"/>
    </row>
    <row r="748" spans="2:53" x14ac:dyDescent="0.2">
      <c r="B748" s="36"/>
      <c r="C748" s="27">
        <v>4</v>
      </c>
      <c r="D748" s="77" t="s">
        <v>91</v>
      </c>
      <c r="E748" s="28"/>
      <c r="F748" s="29">
        <v>7</v>
      </c>
      <c r="G748" s="76"/>
      <c r="H748" s="26">
        <f t="shared" ref="H748:H753" si="189">SUM(G748*F748)</f>
        <v>0</v>
      </c>
      <c r="I748" s="76"/>
      <c r="J748" s="26">
        <f t="shared" ref="J748:J753" si="190">SUM(I748*F748)</f>
        <v>0</v>
      </c>
      <c r="K748" s="37"/>
      <c r="L748" s="35">
        <f t="shared" ref="L748:L753" si="191">SUM(H748+J748)</f>
        <v>0</v>
      </c>
      <c r="M748" s="13"/>
      <c r="N748" s="27">
        <v>4</v>
      </c>
      <c r="O748" s="77" t="s">
        <v>91</v>
      </c>
      <c r="P748" s="28"/>
      <c r="Q748" s="29">
        <v>7</v>
      </c>
      <c r="R748" s="76"/>
      <c r="S748" s="26">
        <f t="shared" ref="S748:S753" si="192">SUM(R748*Q748)</f>
        <v>0</v>
      </c>
      <c r="T748" s="76"/>
      <c r="U748" s="26">
        <f t="shared" ref="U748:U753" si="193">SUM(T748*Q748)</f>
        <v>0</v>
      </c>
      <c r="V748" s="37"/>
      <c r="W748" s="35">
        <f t="shared" ref="W748:W753" si="194">SUM(S748+U748)</f>
        <v>0</v>
      </c>
      <c r="X748" s="23"/>
      <c r="Y748" s="27">
        <v>4</v>
      </c>
      <c r="Z748" s="77" t="s">
        <v>91</v>
      </c>
      <c r="AA748" s="28"/>
      <c r="AB748" s="29">
        <v>7</v>
      </c>
      <c r="AC748" s="76"/>
      <c r="AD748" s="26">
        <f t="shared" ref="AD748:AD753" si="195">SUM(AC748*AB748)</f>
        <v>0</v>
      </c>
      <c r="AE748" s="76"/>
      <c r="AF748" s="26">
        <f t="shared" ref="AF748:AF753" si="196">SUM(AE748*AB748)</f>
        <v>0</v>
      </c>
      <c r="AG748" s="37"/>
      <c r="AH748" s="35">
        <f t="shared" ref="AH748:AH753" si="197">SUM(AD748+AF748)</f>
        <v>0</v>
      </c>
      <c r="AI748" s="23"/>
      <c r="AJ748" s="13"/>
      <c r="AK748" s="177"/>
      <c r="AL748" s="100"/>
      <c r="AM748" s="13"/>
      <c r="AN748" s="13"/>
      <c r="AO748" s="13"/>
      <c r="AP748" s="13"/>
      <c r="AQ748" s="14"/>
      <c r="AR748" s="15"/>
      <c r="AS748" s="70"/>
      <c r="AY748" s="73"/>
    </row>
    <row r="749" spans="2:53" x14ac:dyDescent="0.2">
      <c r="B749" s="36"/>
      <c r="C749" s="27">
        <v>5</v>
      </c>
      <c r="D749" s="77" t="s">
        <v>93</v>
      </c>
      <c r="E749" s="28"/>
      <c r="F749" s="29">
        <v>7</v>
      </c>
      <c r="G749" s="76"/>
      <c r="H749" s="26">
        <f t="shared" si="189"/>
        <v>0</v>
      </c>
      <c r="I749" s="76"/>
      <c r="J749" s="26">
        <f t="shared" si="190"/>
        <v>0</v>
      </c>
      <c r="K749" s="37"/>
      <c r="L749" s="35">
        <f t="shared" si="191"/>
        <v>0</v>
      </c>
      <c r="M749" s="13"/>
      <c r="N749" s="27">
        <v>5</v>
      </c>
      <c r="O749" s="77" t="s">
        <v>93</v>
      </c>
      <c r="P749" s="28"/>
      <c r="Q749" s="29">
        <v>7</v>
      </c>
      <c r="R749" s="76"/>
      <c r="S749" s="26">
        <f t="shared" si="192"/>
        <v>0</v>
      </c>
      <c r="T749" s="76"/>
      <c r="U749" s="26">
        <f t="shared" si="193"/>
        <v>0</v>
      </c>
      <c r="V749" s="37"/>
      <c r="W749" s="35">
        <f t="shared" si="194"/>
        <v>0</v>
      </c>
      <c r="X749" s="23"/>
      <c r="Y749" s="27">
        <v>5</v>
      </c>
      <c r="Z749" s="77" t="s">
        <v>93</v>
      </c>
      <c r="AA749" s="28"/>
      <c r="AB749" s="29">
        <v>7</v>
      </c>
      <c r="AC749" s="76"/>
      <c r="AD749" s="26">
        <f t="shared" si="195"/>
        <v>0</v>
      </c>
      <c r="AE749" s="76"/>
      <c r="AF749" s="26">
        <f t="shared" si="196"/>
        <v>0</v>
      </c>
      <c r="AG749" s="37"/>
      <c r="AH749" s="35">
        <f t="shared" si="197"/>
        <v>0</v>
      </c>
      <c r="AI749" s="23"/>
      <c r="AJ749" s="13"/>
      <c r="AK749" s="177"/>
      <c r="AL749" s="100"/>
      <c r="AM749" s="13"/>
      <c r="AN749" s="13"/>
      <c r="AO749" s="13"/>
      <c r="AP749" s="13"/>
      <c r="AQ749" s="14"/>
      <c r="AR749" s="15"/>
      <c r="AS749" s="70"/>
      <c r="AY749" s="73"/>
    </row>
    <row r="750" spans="2:53" x14ac:dyDescent="0.2">
      <c r="B750" s="36"/>
      <c r="C750" s="27">
        <v>6</v>
      </c>
      <c r="D750" s="17" t="s">
        <v>94</v>
      </c>
      <c r="E750" s="28"/>
      <c r="F750" s="29">
        <v>7</v>
      </c>
      <c r="G750" s="76"/>
      <c r="H750" s="26">
        <f t="shared" si="189"/>
        <v>0</v>
      </c>
      <c r="I750" s="76"/>
      <c r="J750" s="26">
        <f t="shared" si="190"/>
        <v>0</v>
      </c>
      <c r="K750" s="37"/>
      <c r="L750" s="35">
        <f t="shared" si="191"/>
        <v>0</v>
      </c>
      <c r="M750" s="13"/>
      <c r="N750" s="27">
        <v>6</v>
      </c>
      <c r="O750" s="17" t="s">
        <v>94</v>
      </c>
      <c r="P750" s="28"/>
      <c r="Q750" s="29">
        <v>7</v>
      </c>
      <c r="R750" s="76"/>
      <c r="S750" s="26">
        <f t="shared" si="192"/>
        <v>0</v>
      </c>
      <c r="T750" s="76"/>
      <c r="U750" s="26">
        <f t="shared" si="193"/>
        <v>0</v>
      </c>
      <c r="V750" s="37"/>
      <c r="W750" s="35">
        <f t="shared" si="194"/>
        <v>0</v>
      </c>
      <c r="X750" s="23"/>
      <c r="Y750" s="27">
        <v>6</v>
      </c>
      <c r="Z750" s="17" t="s">
        <v>94</v>
      </c>
      <c r="AA750" s="28"/>
      <c r="AB750" s="29">
        <v>7</v>
      </c>
      <c r="AC750" s="76"/>
      <c r="AD750" s="26">
        <f t="shared" si="195"/>
        <v>0</v>
      </c>
      <c r="AE750" s="76"/>
      <c r="AF750" s="26">
        <f t="shared" si="196"/>
        <v>0</v>
      </c>
      <c r="AG750" s="37"/>
      <c r="AH750" s="35">
        <f t="shared" si="197"/>
        <v>0</v>
      </c>
      <c r="AI750" s="23"/>
      <c r="AJ750" s="13"/>
      <c r="AK750" s="36"/>
      <c r="AL750" s="13"/>
      <c r="AM750" s="13"/>
      <c r="AN750" s="13"/>
      <c r="AO750" s="13"/>
      <c r="AP750" s="13"/>
      <c r="AQ750" s="14"/>
      <c r="AR750" s="15"/>
      <c r="AS750" s="70"/>
      <c r="AY750" s="73"/>
    </row>
    <row r="751" spans="2:53" ht="13.5" thickBot="1" x14ac:dyDescent="0.25">
      <c r="B751" s="36"/>
      <c r="C751" s="27">
        <v>7</v>
      </c>
      <c r="D751" s="77" t="s">
        <v>95</v>
      </c>
      <c r="E751" s="28"/>
      <c r="F751" s="29">
        <v>7</v>
      </c>
      <c r="G751" s="76"/>
      <c r="H751" s="26">
        <f t="shared" si="189"/>
        <v>0</v>
      </c>
      <c r="I751" s="76"/>
      <c r="J751" s="26">
        <f t="shared" si="190"/>
        <v>0</v>
      </c>
      <c r="K751" s="37"/>
      <c r="L751" s="35">
        <f t="shared" si="191"/>
        <v>0</v>
      </c>
      <c r="M751" s="13"/>
      <c r="N751" s="27">
        <v>7</v>
      </c>
      <c r="O751" s="77" t="s">
        <v>95</v>
      </c>
      <c r="P751" s="28"/>
      <c r="Q751" s="29">
        <v>7</v>
      </c>
      <c r="R751" s="76"/>
      <c r="S751" s="26">
        <f t="shared" si="192"/>
        <v>0</v>
      </c>
      <c r="T751" s="76"/>
      <c r="U751" s="26">
        <f t="shared" si="193"/>
        <v>0</v>
      </c>
      <c r="V751" s="37"/>
      <c r="W751" s="35">
        <f t="shared" si="194"/>
        <v>0</v>
      </c>
      <c r="X751" s="23"/>
      <c r="Y751" s="27">
        <v>7</v>
      </c>
      <c r="Z751" s="77" t="s">
        <v>95</v>
      </c>
      <c r="AA751" s="28"/>
      <c r="AB751" s="29">
        <v>7</v>
      </c>
      <c r="AC751" s="76"/>
      <c r="AD751" s="26">
        <f t="shared" si="195"/>
        <v>0</v>
      </c>
      <c r="AE751" s="76"/>
      <c r="AF751" s="26">
        <f t="shared" si="196"/>
        <v>0</v>
      </c>
      <c r="AG751" s="37"/>
      <c r="AH751" s="35">
        <f t="shared" si="197"/>
        <v>0</v>
      </c>
      <c r="AI751" s="23"/>
      <c r="AJ751" s="13"/>
      <c r="AK751" s="38"/>
      <c r="AL751" s="39"/>
      <c r="AM751" s="39"/>
      <c r="AN751" s="39"/>
      <c r="AO751" s="39"/>
      <c r="AP751" s="39"/>
      <c r="AQ751" s="40"/>
      <c r="AR751" s="41"/>
      <c r="AS751" s="70"/>
      <c r="AY751" s="73"/>
    </row>
    <row r="752" spans="2:53" x14ac:dyDescent="0.2">
      <c r="B752" s="36"/>
      <c r="C752" s="27">
        <v>8</v>
      </c>
      <c r="D752" s="77" t="s">
        <v>96</v>
      </c>
      <c r="E752" s="28"/>
      <c r="F752" s="29">
        <v>7</v>
      </c>
      <c r="G752" s="76"/>
      <c r="H752" s="26">
        <f t="shared" si="189"/>
        <v>0</v>
      </c>
      <c r="I752" s="76"/>
      <c r="J752" s="26">
        <f t="shared" si="190"/>
        <v>0</v>
      </c>
      <c r="K752" s="37"/>
      <c r="L752" s="35">
        <f t="shared" si="191"/>
        <v>0</v>
      </c>
      <c r="M752" s="13"/>
      <c r="N752" s="27">
        <v>8</v>
      </c>
      <c r="O752" s="77" t="s">
        <v>96</v>
      </c>
      <c r="P752" s="28"/>
      <c r="Q752" s="29">
        <v>7</v>
      </c>
      <c r="R752" s="76"/>
      <c r="S752" s="26">
        <f t="shared" si="192"/>
        <v>0</v>
      </c>
      <c r="T752" s="76"/>
      <c r="U752" s="26">
        <f t="shared" si="193"/>
        <v>0</v>
      </c>
      <c r="V752" s="37"/>
      <c r="W752" s="35">
        <f t="shared" si="194"/>
        <v>0</v>
      </c>
      <c r="X752" s="23"/>
      <c r="Y752" s="27">
        <v>8</v>
      </c>
      <c r="Z752" s="77" t="s">
        <v>96</v>
      </c>
      <c r="AA752" s="28"/>
      <c r="AB752" s="29">
        <v>7</v>
      </c>
      <c r="AC752" s="76"/>
      <c r="AD752" s="26">
        <f t="shared" si="195"/>
        <v>0</v>
      </c>
      <c r="AE752" s="76"/>
      <c r="AF752" s="26">
        <f t="shared" si="196"/>
        <v>0</v>
      </c>
      <c r="AG752" s="37"/>
      <c r="AH752" s="35">
        <f t="shared" si="197"/>
        <v>0</v>
      </c>
      <c r="AI752" s="23"/>
      <c r="AJ752" s="13"/>
      <c r="AK752" s="13"/>
      <c r="AL752" s="13"/>
      <c r="AM752" s="13"/>
      <c r="AN752" s="13"/>
      <c r="AO752" s="13"/>
      <c r="AP752" s="13"/>
      <c r="AQ752" s="13"/>
      <c r="AR752" s="13"/>
      <c r="AS752" s="70"/>
      <c r="AY752" s="73"/>
    </row>
    <row r="753" spans="2:51" x14ac:dyDescent="0.2">
      <c r="B753" s="36"/>
      <c r="C753" s="27">
        <v>9</v>
      </c>
      <c r="D753" s="17" t="s">
        <v>97</v>
      </c>
      <c r="E753" s="28"/>
      <c r="F753" s="29">
        <v>7</v>
      </c>
      <c r="G753" s="76"/>
      <c r="H753" s="26">
        <f t="shared" si="189"/>
        <v>0</v>
      </c>
      <c r="I753" s="76"/>
      <c r="J753" s="26">
        <f t="shared" si="190"/>
        <v>0</v>
      </c>
      <c r="K753" s="31"/>
      <c r="L753" s="35">
        <f t="shared" si="191"/>
        <v>0</v>
      </c>
      <c r="M753" s="13"/>
      <c r="N753" s="27">
        <v>9</v>
      </c>
      <c r="O753" s="17" t="s">
        <v>97</v>
      </c>
      <c r="P753" s="28"/>
      <c r="Q753" s="29">
        <v>7</v>
      </c>
      <c r="R753" s="76"/>
      <c r="S753" s="26">
        <f t="shared" si="192"/>
        <v>0</v>
      </c>
      <c r="T753" s="76"/>
      <c r="U753" s="26">
        <f t="shared" si="193"/>
        <v>0</v>
      </c>
      <c r="V753" s="31"/>
      <c r="W753" s="35">
        <f t="shared" si="194"/>
        <v>0</v>
      </c>
      <c r="X753" s="23"/>
      <c r="Y753" s="27">
        <v>9</v>
      </c>
      <c r="Z753" s="17" t="s">
        <v>97</v>
      </c>
      <c r="AA753" s="28"/>
      <c r="AB753" s="29">
        <v>7</v>
      </c>
      <c r="AC753" s="76"/>
      <c r="AD753" s="26">
        <f t="shared" si="195"/>
        <v>0</v>
      </c>
      <c r="AE753" s="76"/>
      <c r="AF753" s="26">
        <f t="shared" si="196"/>
        <v>0</v>
      </c>
      <c r="AG753" s="31"/>
      <c r="AH753" s="35">
        <f t="shared" si="197"/>
        <v>0</v>
      </c>
      <c r="AI753" s="23"/>
      <c r="AJ753" s="13"/>
      <c r="AK753" s="13"/>
      <c r="AL753" s="13"/>
      <c r="AM753" s="13"/>
      <c r="AN753" s="13"/>
      <c r="AO753" s="13"/>
      <c r="AP753" s="13"/>
      <c r="AQ753" s="13"/>
      <c r="AR753" s="13"/>
      <c r="AS753" s="70"/>
      <c r="AY753" s="73"/>
    </row>
    <row r="754" spans="2:51" x14ac:dyDescent="0.2">
      <c r="B754" s="36"/>
      <c r="C754" s="25">
        <v>10</v>
      </c>
      <c r="D754" s="33" t="s">
        <v>98</v>
      </c>
      <c r="E754" s="20"/>
      <c r="F754" s="29">
        <v>11</v>
      </c>
      <c r="G754" s="76"/>
      <c r="H754" s="26">
        <f>SUM(G754*F754)</f>
        <v>0</v>
      </c>
      <c r="I754" s="76"/>
      <c r="J754" s="26">
        <f>SUM(I754*F754)</f>
        <v>0</v>
      </c>
      <c r="K754" s="10"/>
      <c r="L754" s="35">
        <f>SUM(H754+J754)</f>
        <v>0</v>
      </c>
      <c r="M754" s="13"/>
      <c r="N754" s="25">
        <v>10</v>
      </c>
      <c r="O754" s="33" t="s">
        <v>98</v>
      </c>
      <c r="P754" s="20"/>
      <c r="Q754" s="29">
        <v>11</v>
      </c>
      <c r="R754" s="76"/>
      <c r="S754" s="26">
        <f>SUM(R754*Q754)</f>
        <v>0</v>
      </c>
      <c r="T754" s="76"/>
      <c r="U754" s="26">
        <f>SUM(T754*Q754)</f>
        <v>0</v>
      </c>
      <c r="V754" s="10"/>
      <c r="W754" s="35">
        <f>SUM(S754+U754)</f>
        <v>0</v>
      </c>
      <c r="X754" s="23"/>
      <c r="Y754" s="25">
        <v>10</v>
      </c>
      <c r="Z754" s="33" t="s">
        <v>98</v>
      </c>
      <c r="AA754" s="20"/>
      <c r="AB754" s="29">
        <v>11</v>
      </c>
      <c r="AC754" s="76"/>
      <c r="AD754" s="26">
        <f>SUM(AC754*AB754)</f>
        <v>0</v>
      </c>
      <c r="AE754" s="76"/>
      <c r="AF754" s="26">
        <f>SUM(AE754*AB754)</f>
        <v>0</v>
      </c>
      <c r="AG754" s="10"/>
      <c r="AH754" s="35">
        <f>SUM(AD754+AF754)</f>
        <v>0</v>
      </c>
      <c r="AI754" s="23"/>
      <c r="AJ754" s="13"/>
      <c r="AK754" s="13"/>
      <c r="AL754" s="13"/>
      <c r="AM754" s="13"/>
      <c r="AN754" s="13"/>
      <c r="AO754" s="13"/>
      <c r="AP754" s="13"/>
      <c r="AQ754" s="13"/>
      <c r="AR754" s="13"/>
      <c r="AS754" s="70"/>
      <c r="AY754" s="73"/>
    </row>
    <row r="755" spans="2:51" x14ac:dyDescent="0.2">
      <c r="B755" s="36"/>
      <c r="C755" s="36"/>
      <c r="D755" s="13"/>
      <c r="E755" s="22"/>
      <c r="F755" s="13"/>
      <c r="G755" s="23"/>
      <c r="H755" s="13"/>
      <c r="I755" s="23"/>
      <c r="J755" s="13"/>
      <c r="K755" s="23"/>
      <c r="L755" s="24"/>
      <c r="M755" s="13"/>
      <c r="N755" s="36"/>
      <c r="O755" s="13"/>
      <c r="P755" s="22"/>
      <c r="Q755" s="13"/>
      <c r="R755" s="23"/>
      <c r="S755" s="13"/>
      <c r="T755" s="23"/>
      <c r="U755" s="13"/>
      <c r="V755" s="23"/>
      <c r="W755" s="24"/>
      <c r="X755" s="23"/>
      <c r="Y755" s="36"/>
      <c r="Z755" s="13"/>
      <c r="AA755" s="22"/>
      <c r="AB755" s="13"/>
      <c r="AC755" s="23"/>
      <c r="AD755" s="13"/>
      <c r="AE755" s="23"/>
      <c r="AF755" s="13"/>
      <c r="AG755" s="23"/>
      <c r="AH755" s="24"/>
      <c r="AI755" s="23"/>
      <c r="AJ755" s="13"/>
      <c r="AK755" s="13"/>
      <c r="AL755" s="13"/>
      <c r="AM755" s="13"/>
      <c r="AN755" s="13"/>
      <c r="AO755" s="13"/>
      <c r="AP755" s="13"/>
      <c r="AQ755" s="13"/>
      <c r="AR755" s="13"/>
      <c r="AS755" s="70"/>
      <c r="AY755" s="73"/>
    </row>
    <row r="756" spans="2:51" x14ac:dyDescent="0.2">
      <c r="B756" s="36"/>
      <c r="C756" s="25">
        <v>11</v>
      </c>
      <c r="D756" s="249" t="s">
        <v>99</v>
      </c>
      <c r="E756" s="250"/>
      <c r="F756" s="42"/>
      <c r="G756" s="43"/>
      <c r="H756" s="43"/>
      <c r="I756" s="43"/>
      <c r="J756" s="43"/>
      <c r="K756" s="13"/>
      <c r="L756" s="44"/>
      <c r="M756" s="13"/>
      <c r="N756" s="25">
        <v>11</v>
      </c>
      <c r="O756" s="249" t="s">
        <v>99</v>
      </c>
      <c r="P756" s="250"/>
      <c r="Q756" s="42"/>
      <c r="R756" s="43"/>
      <c r="S756" s="43"/>
      <c r="T756" s="43"/>
      <c r="U756" s="43"/>
      <c r="V756" s="13"/>
      <c r="W756" s="44"/>
      <c r="X756" s="23"/>
      <c r="Y756" s="25">
        <v>11</v>
      </c>
      <c r="Z756" s="249" t="s">
        <v>99</v>
      </c>
      <c r="AA756" s="250"/>
      <c r="AB756" s="42"/>
      <c r="AC756" s="43"/>
      <c r="AD756" s="43"/>
      <c r="AE756" s="43"/>
      <c r="AF756" s="43"/>
      <c r="AG756" s="13"/>
      <c r="AH756" s="44"/>
      <c r="AI756" s="23"/>
      <c r="AJ756" s="13"/>
      <c r="AK756" s="13"/>
      <c r="AL756" s="13"/>
      <c r="AM756" s="13"/>
      <c r="AN756" s="13"/>
      <c r="AO756" s="13"/>
      <c r="AP756" s="13"/>
      <c r="AQ756" s="13"/>
      <c r="AR756" s="13"/>
      <c r="AS756" s="70"/>
      <c r="AY756" s="73"/>
    </row>
    <row r="757" spans="2:51" x14ac:dyDescent="0.2">
      <c r="B757" s="36"/>
      <c r="C757" s="25"/>
      <c r="D757" s="17" t="s">
        <v>100</v>
      </c>
      <c r="E757" s="20"/>
      <c r="F757" s="46">
        <v>6</v>
      </c>
      <c r="G757" s="76"/>
      <c r="H757" s="47">
        <f>SUM(G757*F757)</f>
        <v>0</v>
      </c>
      <c r="I757" s="76"/>
      <c r="J757" s="48">
        <f>SUM(I757*F757)</f>
        <v>0</v>
      </c>
      <c r="K757" s="34"/>
      <c r="L757" s="44">
        <f>SUM(H757+J757)</f>
        <v>0</v>
      </c>
      <c r="M757" s="13"/>
      <c r="N757" s="25"/>
      <c r="O757" s="17" t="s">
        <v>100</v>
      </c>
      <c r="P757" s="20"/>
      <c r="Q757" s="46">
        <v>6</v>
      </c>
      <c r="R757" s="76"/>
      <c r="S757" s="47">
        <f>SUM(R757*Q757)</f>
        <v>0</v>
      </c>
      <c r="T757" s="76"/>
      <c r="U757" s="48">
        <f>SUM(T757*Q757)</f>
        <v>0</v>
      </c>
      <c r="V757" s="34"/>
      <c r="W757" s="44">
        <f>SUM(S757+U757)</f>
        <v>0</v>
      </c>
      <c r="X757" s="23"/>
      <c r="Y757" s="25"/>
      <c r="Z757" s="17" t="s">
        <v>100</v>
      </c>
      <c r="AA757" s="20"/>
      <c r="AB757" s="46">
        <v>6</v>
      </c>
      <c r="AC757" s="76"/>
      <c r="AD757" s="47">
        <f>SUM(AC757*AB757)</f>
        <v>0</v>
      </c>
      <c r="AE757" s="76"/>
      <c r="AF757" s="48">
        <f>SUM(AE757*AB757)</f>
        <v>0</v>
      </c>
      <c r="AG757" s="34"/>
      <c r="AH757" s="44">
        <f>SUM(AD757+AF757)</f>
        <v>0</v>
      </c>
      <c r="AI757" s="23"/>
      <c r="AJ757" s="13"/>
      <c r="AK757" s="13"/>
      <c r="AL757" s="13"/>
      <c r="AM757" s="13"/>
      <c r="AN757" s="13"/>
      <c r="AO757" s="13"/>
      <c r="AP757" s="13"/>
      <c r="AQ757" s="13"/>
      <c r="AR757" s="13"/>
      <c r="AS757" s="70"/>
      <c r="AY757" s="73"/>
    </row>
    <row r="758" spans="2:51" x14ac:dyDescent="0.2">
      <c r="B758" s="36"/>
      <c r="C758" s="25"/>
      <c r="D758" s="17" t="s">
        <v>101</v>
      </c>
      <c r="E758" s="45"/>
      <c r="F758" s="46">
        <v>4</v>
      </c>
      <c r="G758" s="76"/>
      <c r="H758" s="47">
        <f>SUM(G758*F758)</f>
        <v>0</v>
      </c>
      <c r="I758" s="76"/>
      <c r="J758" s="48">
        <f>SUM(I758*F758)</f>
        <v>0</v>
      </c>
      <c r="K758" s="34"/>
      <c r="L758" s="44">
        <f>SUM(H758+J758)</f>
        <v>0</v>
      </c>
      <c r="M758" s="13"/>
      <c r="N758" s="25"/>
      <c r="O758" s="17" t="s">
        <v>101</v>
      </c>
      <c r="P758" s="45"/>
      <c r="Q758" s="46">
        <v>4</v>
      </c>
      <c r="R758" s="76"/>
      <c r="S758" s="47">
        <f>SUM(R758*Q758)</f>
        <v>0</v>
      </c>
      <c r="T758" s="76"/>
      <c r="U758" s="48">
        <f>SUM(T758*Q758)</f>
        <v>0</v>
      </c>
      <c r="V758" s="34"/>
      <c r="W758" s="44">
        <f>SUM(S758+U758)</f>
        <v>0</v>
      </c>
      <c r="X758" s="23"/>
      <c r="Y758" s="25"/>
      <c r="Z758" s="17" t="s">
        <v>101</v>
      </c>
      <c r="AA758" s="45"/>
      <c r="AB758" s="46">
        <v>4</v>
      </c>
      <c r="AC758" s="76"/>
      <c r="AD758" s="47">
        <f>SUM(AC758*AB758)</f>
        <v>0</v>
      </c>
      <c r="AE758" s="76"/>
      <c r="AF758" s="48">
        <f>SUM(AE758*AB758)</f>
        <v>0</v>
      </c>
      <c r="AG758" s="34"/>
      <c r="AH758" s="44">
        <f>SUM(AD758+AF758)</f>
        <v>0</v>
      </c>
      <c r="AI758" s="23"/>
      <c r="AJ758" s="13"/>
      <c r="AK758" s="13"/>
      <c r="AL758" s="13"/>
      <c r="AM758" s="13"/>
      <c r="AN758" s="13"/>
      <c r="AO758" s="13"/>
      <c r="AP758" s="13"/>
      <c r="AQ758" s="13"/>
      <c r="AR758" s="13"/>
      <c r="AS758" s="70"/>
      <c r="AY758" s="73"/>
    </row>
    <row r="759" spans="2:51" x14ac:dyDescent="0.2">
      <c r="B759" s="36"/>
      <c r="C759" s="25"/>
      <c r="D759" s="17" t="s">
        <v>102</v>
      </c>
      <c r="E759" s="20"/>
      <c r="F759" s="29">
        <v>2</v>
      </c>
      <c r="G759" s="76"/>
      <c r="H759" s="26">
        <f>SUM(G759*F759)</f>
        <v>0</v>
      </c>
      <c r="I759" s="76"/>
      <c r="J759" s="26">
        <f>SUM(I759*F759)</f>
        <v>0</v>
      </c>
      <c r="K759" s="37"/>
      <c r="L759" s="35">
        <f>SUM(H759+J759)</f>
        <v>0</v>
      </c>
      <c r="M759" s="13"/>
      <c r="N759" s="25"/>
      <c r="O759" s="17" t="s">
        <v>102</v>
      </c>
      <c r="P759" s="20"/>
      <c r="Q759" s="29">
        <v>2</v>
      </c>
      <c r="R759" s="76"/>
      <c r="S759" s="26">
        <f>SUM(R759*Q759)</f>
        <v>0</v>
      </c>
      <c r="T759" s="76"/>
      <c r="U759" s="26">
        <f>SUM(T759*Q759)</f>
        <v>0</v>
      </c>
      <c r="V759" s="37"/>
      <c r="W759" s="35">
        <f>SUM(S759+U759)</f>
        <v>0</v>
      </c>
      <c r="X759" s="23"/>
      <c r="Y759" s="25"/>
      <c r="Z759" s="17" t="s">
        <v>102</v>
      </c>
      <c r="AA759" s="20"/>
      <c r="AB759" s="29">
        <v>2</v>
      </c>
      <c r="AC759" s="76"/>
      <c r="AD759" s="26">
        <f>SUM(AC759*AB759)</f>
        <v>0</v>
      </c>
      <c r="AE759" s="76"/>
      <c r="AF759" s="26">
        <f>SUM(AE759*AB759)</f>
        <v>0</v>
      </c>
      <c r="AG759" s="37"/>
      <c r="AH759" s="35">
        <f>SUM(AD759+AF759)</f>
        <v>0</v>
      </c>
      <c r="AI759" s="23"/>
      <c r="AJ759" s="13"/>
      <c r="AK759" s="13"/>
      <c r="AL759" s="13"/>
      <c r="AM759" s="13"/>
      <c r="AN759" s="13"/>
      <c r="AO759" s="13"/>
      <c r="AP759" s="13"/>
      <c r="AQ759" s="13"/>
      <c r="AR759" s="13"/>
      <c r="AS759" s="70"/>
      <c r="AY759" s="73"/>
    </row>
    <row r="760" spans="2:51" x14ac:dyDescent="0.2">
      <c r="B760" s="36"/>
      <c r="C760" s="25"/>
      <c r="D760" s="17" t="s">
        <v>103</v>
      </c>
      <c r="E760" s="78"/>
      <c r="F760" s="29">
        <v>6</v>
      </c>
      <c r="G760" s="76"/>
      <c r="H760" s="26">
        <f>SUM(G760*F760)</f>
        <v>0</v>
      </c>
      <c r="I760" s="76"/>
      <c r="J760" s="26">
        <f>SUM(I760*F760)</f>
        <v>0</v>
      </c>
      <c r="K760" s="34"/>
      <c r="L760" s="35">
        <f>SUM(H760+J760)</f>
        <v>0</v>
      </c>
      <c r="M760" s="13"/>
      <c r="N760" s="25"/>
      <c r="O760" s="17" t="s">
        <v>103</v>
      </c>
      <c r="P760" s="78"/>
      <c r="Q760" s="29">
        <v>6</v>
      </c>
      <c r="R760" s="76"/>
      <c r="S760" s="26">
        <f>SUM(R760*Q760)</f>
        <v>0</v>
      </c>
      <c r="T760" s="76"/>
      <c r="U760" s="26">
        <f>SUM(T760*Q760)</f>
        <v>0</v>
      </c>
      <c r="V760" s="34"/>
      <c r="W760" s="35">
        <f>SUM(S760+U760)</f>
        <v>0</v>
      </c>
      <c r="X760" s="23"/>
      <c r="Y760" s="25"/>
      <c r="Z760" s="17" t="s">
        <v>103</v>
      </c>
      <c r="AA760" s="78"/>
      <c r="AB760" s="29">
        <v>6</v>
      </c>
      <c r="AC760" s="76"/>
      <c r="AD760" s="26">
        <f>SUM(AC760*AB760)</f>
        <v>0</v>
      </c>
      <c r="AE760" s="76"/>
      <c r="AF760" s="26">
        <f>SUM(AE760*AB760)</f>
        <v>0</v>
      </c>
      <c r="AG760" s="34"/>
      <c r="AH760" s="35">
        <f>SUM(AD760+AF760)</f>
        <v>0</v>
      </c>
      <c r="AI760" s="23"/>
      <c r="AJ760" s="13"/>
      <c r="AK760" s="13"/>
      <c r="AL760" s="13"/>
      <c r="AM760" s="13"/>
      <c r="AN760" s="13"/>
      <c r="AO760" s="13"/>
      <c r="AP760" s="13"/>
      <c r="AQ760" s="13"/>
      <c r="AR760" s="13"/>
      <c r="AS760" s="70"/>
      <c r="AY760" s="73"/>
    </row>
    <row r="761" spans="2:51" x14ac:dyDescent="0.2">
      <c r="B761" s="36"/>
      <c r="C761" s="25"/>
      <c r="D761" s="17" t="s">
        <v>104</v>
      </c>
      <c r="E761" s="78"/>
      <c r="F761" s="29">
        <v>4</v>
      </c>
      <c r="G761" s="76"/>
      <c r="H761" s="26">
        <f>SUM(G761*F761)</f>
        <v>0</v>
      </c>
      <c r="I761" s="76"/>
      <c r="J761" s="26">
        <f>SUM(I761*F761)</f>
        <v>0</v>
      </c>
      <c r="K761" s="34"/>
      <c r="L761" s="35">
        <f>SUM(H761+J761)</f>
        <v>0</v>
      </c>
      <c r="M761" s="13"/>
      <c r="N761" s="25"/>
      <c r="O761" s="17" t="s">
        <v>104</v>
      </c>
      <c r="P761" s="78"/>
      <c r="Q761" s="29">
        <v>4</v>
      </c>
      <c r="R761" s="76"/>
      <c r="S761" s="26">
        <f>SUM(R761*Q761)</f>
        <v>0</v>
      </c>
      <c r="T761" s="76"/>
      <c r="U761" s="26">
        <f>SUM(T761*Q761)</f>
        <v>0</v>
      </c>
      <c r="V761" s="34"/>
      <c r="W761" s="35">
        <f>SUM(S761+U761)</f>
        <v>0</v>
      </c>
      <c r="X761" s="23"/>
      <c r="Y761" s="25"/>
      <c r="Z761" s="17" t="s">
        <v>104</v>
      </c>
      <c r="AA761" s="78"/>
      <c r="AB761" s="29">
        <v>4</v>
      </c>
      <c r="AC761" s="76"/>
      <c r="AD761" s="26">
        <f>SUM(AC761*AB761)</f>
        <v>0</v>
      </c>
      <c r="AE761" s="76"/>
      <c r="AF761" s="26">
        <f>SUM(AE761*AB761)</f>
        <v>0</v>
      </c>
      <c r="AG761" s="34"/>
      <c r="AH761" s="35">
        <f>SUM(AD761+AF761)</f>
        <v>0</v>
      </c>
      <c r="AI761" s="23"/>
      <c r="AJ761" s="13"/>
      <c r="AK761" s="13"/>
      <c r="AL761" s="13"/>
      <c r="AM761" s="13"/>
      <c r="AN761" s="13"/>
      <c r="AO761" s="13"/>
      <c r="AP761" s="13"/>
      <c r="AQ761" s="13"/>
      <c r="AR761" s="13"/>
      <c r="AS761" s="70"/>
      <c r="AY761" s="73"/>
    </row>
    <row r="762" spans="2:51" x14ac:dyDescent="0.2">
      <c r="B762" s="36"/>
      <c r="C762" s="36"/>
      <c r="D762" s="13"/>
      <c r="E762" s="49"/>
      <c r="F762" s="22"/>
      <c r="G762" s="89"/>
      <c r="H762" s="23"/>
      <c r="I762" s="89"/>
      <c r="J762" s="23"/>
      <c r="K762" s="13"/>
      <c r="L762" s="24"/>
      <c r="M762" s="13"/>
      <c r="N762" s="36"/>
      <c r="O762" s="13"/>
      <c r="P762" s="49"/>
      <c r="Q762" s="22"/>
      <c r="R762" s="89"/>
      <c r="S762" s="23"/>
      <c r="T762" s="89"/>
      <c r="U762" s="23"/>
      <c r="V762" s="13"/>
      <c r="W762" s="24"/>
      <c r="X762" s="23"/>
      <c r="Y762" s="36"/>
      <c r="Z762" s="13"/>
      <c r="AA762" s="49"/>
      <c r="AB762" s="22"/>
      <c r="AC762" s="89"/>
      <c r="AD762" s="23"/>
      <c r="AE762" s="89"/>
      <c r="AF762" s="23"/>
      <c r="AG762" s="13"/>
      <c r="AH762" s="24"/>
      <c r="AI762" s="23"/>
      <c r="AJ762" s="13"/>
      <c r="AK762" s="13"/>
      <c r="AL762" s="13"/>
      <c r="AM762" s="13"/>
      <c r="AN762" s="13"/>
      <c r="AO762" s="13"/>
      <c r="AP762" s="13"/>
      <c r="AQ762" s="13"/>
      <c r="AR762" s="13"/>
      <c r="AS762" s="70"/>
      <c r="AY762" s="73"/>
    </row>
    <row r="763" spans="2:51" ht="13.5" thickBot="1" x14ac:dyDescent="0.25">
      <c r="B763" s="36"/>
      <c r="C763" s="36"/>
      <c r="D763" s="13"/>
      <c r="E763" s="49"/>
      <c r="F763" s="22"/>
      <c r="G763" s="107" t="s">
        <v>105</v>
      </c>
      <c r="H763" s="108">
        <f>SUM(H745:H761)</f>
        <v>0</v>
      </c>
      <c r="I763" s="107" t="s">
        <v>106</v>
      </c>
      <c r="J763" s="108">
        <f>SUM(J745:J761)</f>
        <v>0</v>
      </c>
      <c r="K763" s="13"/>
      <c r="L763" s="24"/>
      <c r="M763" s="13"/>
      <c r="N763" s="36"/>
      <c r="O763" s="13"/>
      <c r="P763" s="49"/>
      <c r="Q763" s="22"/>
      <c r="R763" s="107" t="s">
        <v>105</v>
      </c>
      <c r="S763" s="108">
        <f>SUM(S745:S761)</f>
        <v>0</v>
      </c>
      <c r="T763" s="107" t="s">
        <v>106</v>
      </c>
      <c r="U763" s="108">
        <f>SUM(U745:U761)</f>
        <v>0</v>
      </c>
      <c r="V763" s="13"/>
      <c r="W763" s="24"/>
      <c r="X763" s="23"/>
      <c r="Y763" s="36"/>
      <c r="Z763" s="13"/>
      <c r="AA763" s="49"/>
      <c r="AB763" s="22"/>
      <c r="AC763" s="107" t="s">
        <v>105</v>
      </c>
      <c r="AD763" s="108">
        <f>SUM(AD745:AD761)</f>
        <v>0</v>
      </c>
      <c r="AE763" s="107" t="s">
        <v>106</v>
      </c>
      <c r="AF763" s="108">
        <f>SUM(AF745:AF761)</f>
        <v>0</v>
      </c>
      <c r="AG763" s="13"/>
      <c r="AH763" s="24"/>
      <c r="AI763" s="23"/>
      <c r="AJ763" s="13"/>
      <c r="AK763" s="13"/>
      <c r="AL763" s="13"/>
      <c r="AM763" s="13"/>
      <c r="AN763" s="13"/>
      <c r="AO763" s="13"/>
      <c r="AP763" s="13"/>
      <c r="AQ763" s="13"/>
      <c r="AR763" s="13"/>
      <c r="AS763" s="70"/>
      <c r="AY763" s="73"/>
    </row>
    <row r="764" spans="2:51" ht="13.5" thickBot="1" x14ac:dyDescent="0.25">
      <c r="B764" s="36"/>
      <c r="C764" s="36"/>
      <c r="D764" s="13"/>
      <c r="E764" s="49"/>
      <c r="F764" s="22"/>
      <c r="G764" s="83"/>
      <c r="H764" s="84"/>
      <c r="I764" s="84"/>
      <c r="J764" s="85" t="s">
        <v>107</v>
      </c>
      <c r="K764" s="86"/>
      <c r="L764" s="87">
        <f>SUM(L745:L761)</f>
        <v>0</v>
      </c>
      <c r="M764" s="13"/>
      <c r="N764" s="36"/>
      <c r="O764" s="13"/>
      <c r="P764" s="49"/>
      <c r="Q764" s="22"/>
      <c r="R764" s="83"/>
      <c r="S764" s="84"/>
      <c r="T764" s="84"/>
      <c r="U764" s="85" t="s">
        <v>107</v>
      </c>
      <c r="V764" s="86"/>
      <c r="W764" s="87">
        <f>SUM(W745:W761)</f>
        <v>0</v>
      </c>
      <c r="X764" s="23"/>
      <c r="Y764" s="36"/>
      <c r="Z764" s="13"/>
      <c r="AA764" s="49"/>
      <c r="AB764" s="22"/>
      <c r="AC764" s="83"/>
      <c r="AD764" s="84"/>
      <c r="AE764" s="84"/>
      <c r="AF764" s="85" t="s">
        <v>107</v>
      </c>
      <c r="AG764" s="86"/>
      <c r="AH764" s="87">
        <f>SUM(AH745:AH761)</f>
        <v>0</v>
      </c>
      <c r="AI764" s="23"/>
      <c r="AJ764" s="13"/>
      <c r="AK764" s="13"/>
      <c r="AL764" s="13"/>
      <c r="AM764" s="13"/>
      <c r="AN764" s="13"/>
      <c r="AO764" s="13"/>
      <c r="AP764" s="13"/>
      <c r="AQ764" s="13"/>
      <c r="AR764" s="13"/>
      <c r="AS764" s="70"/>
      <c r="AY764" s="73"/>
    </row>
    <row r="765" spans="2:51" x14ac:dyDescent="0.2">
      <c r="B765" s="36"/>
      <c r="C765" s="36"/>
      <c r="D765" s="100"/>
      <c r="E765" s="49"/>
      <c r="F765" s="22"/>
      <c r="G765" s="81"/>
      <c r="H765" s="82"/>
      <c r="I765" s="88"/>
      <c r="J765" s="88"/>
      <c r="K765" s="13"/>
      <c r="L765" s="24"/>
      <c r="M765" s="13"/>
      <c r="N765" s="36"/>
      <c r="O765" s="100"/>
      <c r="P765" s="49"/>
      <c r="Q765" s="22"/>
      <c r="R765" s="81"/>
      <c r="S765" s="82"/>
      <c r="T765" s="88"/>
      <c r="U765" s="88"/>
      <c r="V765" s="13"/>
      <c r="W765" s="24"/>
      <c r="X765" s="23"/>
      <c r="Y765" s="36"/>
      <c r="Z765" s="100"/>
      <c r="AA765" s="49"/>
      <c r="AB765" s="22"/>
      <c r="AC765" s="81"/>
      <c r="AD765" s="82"/>
      <c r="AE765" s="88"/>
      <c r="AF765" s="88"/>
      <c r="AG765" s="13"/>
      <c r="AH765" s="24"/>
      <c r="AI765" s="23"/>
      <c r="AJ765" s="13"/>
      <c r="AK765" s="13"/>
      <c r="AL765" s="13"/>
      <c r="AM765" s="13"/>
      <c r="AN765" s="13"/>
      <c r="AO765" s="13"/>
      <c r="AP765" s="13"/>
      <c r="AQ765" s="13"/>
      <c r="AR765" s="13"/>
      <c r="AS765" s="70"/>
      <c r="AY765" s="73"/>
    </row>
    <row r="766" spans="2:51" x14ac:dyDescent="0.2">
      <c r="B766" s="36"/>
      <c r="C766" s="36"/>
      <c r="D766" s="100"/>
      <c r="E766" s="89" t="s">
        <v>108</v>
      </c>
      <c r="F766" s="22"/>
      <c r="G766" s="90"/>
      <c r="H766" s="91">
        <f>IF(G766="Yes",-0.1,0)</f>
        <v>0</v>
      </c>
      <c r="I766" s="23"/>
      <c r="J766" s="23"/>
      <c r="K766" s="13"/>
      <c r="L766" s="24"/>
      <c r="M766" s="13"/>
      <c r="N766" s="36"/>
      <c r="O766" s="100"/>
      <c r="P766" s="89" t="s">
        <v>108</v>
      </c>
      <c r="Q766" s="22"/>
      <c r="R766" s="90"/>
      <c r="S766" s="91">
        <f>IF(R766="Yes",-0.1,0)</f>
        <v>0</v>
      </c>
      <c r="T766" s="23"/>
      <c r="U766" s="23"/>
      <c r="V766" s="13"/>
      <c r="W766" s="24"/>
      <c r="X766" s="23"/>
      <c r="Y766" s="36"/>
      <c r="Z766" s="100"/>
      <c r="AA766" s="89" t="s">
        <v>108</v>
      </c>
      <c r="AB766" s="22"/>
      <c r="AC766" s="90"/>
      <c r="AD766" s="91">
        <f>IF(AC766="Yes",-0.1,0)</f>
        <v>0</v>
      </c>
      <c r="AE766" s="23"/>
      <c r="AF766" s="23"/>
      <c r="AG766" s="13"/>
      <c r="AH766" s="24"/>
      <c r="AI766" s="23"/>
      <c r="AJ766" s="13"/>
      <c r="AK766" s="13"/>
      <c r="AL766" s="13"/>
      <c r="AM766" s="13"/>
      <c r="AN766" s="13"/>
      <c r="AO766" s="13"/>
      <c r="AP766" s="13"/>
      <c r="AQ766" s="13"/>
      <c r="AR766" s="13"/>
      <c r="AS766" s="70"/>
      <c r="AY766" s="73"/>
    </row>
    <row r="767" spans="2:51" x14ac:dyDescent="0.2">
      <c r="B767" s="36"/>
      <c r="C767" s="36"/>
      <c r="D767" s="100"/>
      <c r="E767" s="89" t="s">
        <v>109</v>
      </c>
      <c r="F767" s="92"/>
      <c r="G767" s="90"/>
      <c r="H767" s="91">
        <f>IF(G767="Yes",-0.03,0)</f>
        <v>0</v>
      </c>
      <c r="I767" s="23"/>
      <c r="J767" s="23"/>
      <c r="K767" s="13"/>
      <c r="L767" s="24"/>
      <c r="M767" s="13"/>
      <c r="N767" s="36"/>
      <c r="O767" s="100"/>
      <c r="P767" s="89" t="s">
        <v>109</v>
      </c>
      <c r="Q767" s="92"/>
      <c r="R767" s="90"/>
      <c r="S767" s="91">
        <f>IF(R767="Yes",-0.03,0)</f>
        <v>0</v>
      </c>
      <c r="T767" s="23"/>
      <c r="U767" s="23"/>
      <c r="V767" s="13"/>
      <c r="W767" s="24"/>
      <c r="X767" s="23"/>
      <c r="Y767" s="36"/>
      <c r="Z767" s="100"/>
      <c r="AA767" s="89" t="s">
        <v>109</v>
      </c>
      <c r="AB767" s="92"/>
      <c r="AC767" s="90"/>
      <c r="AD767" s="91">
        <f>IF(AC767="Yes",-0.03,0)</f>
        <v>0</v>
      </c>
      <c r="AE767" s="23"/>
      <c r="AF767" s="23"/>
      <c r="AG767" s="13"/>
      <c r="AH767" s="24"/>
      <c r="AI767" s="23"/>
      <c r="AJ767" s="13"/>
      <c r="AK767" s="13"/>
      <c r="AL767" s="13"/>
      <c r="AM767" s="13"/>
      <c r="AN767" s="13"/>
      <c r="AO767" s="13"/>
      <c r="AP767" s="13"/>
      <c r="AQ767" s="13"/>
      <c r="AR767" s="13"/>
      <c r="AS767" s="70"/>
      <c r="AY767" s="73"/>
    </row>
    <row r="768" spans="2:51" ht="13.5" thickBot="1" x14ac:dyDescent="0.25">
      <c r="B768" s="36"/>
      <c r="C768" s="36"/>
      <c r="D768" s="13"/>
      <c r="E768" s="89" t="s">
        <v>110</v>
      </c>
      <c r="F768" s="22"/>
      <c r="G768" s="90"/>
      <c r="H768" s="93">
        <f>IF(G768="Yes",-0.1,0)</f>
        <v>0</v>
      </c>
      <c r="I768" s="100"/>
      <c r="J768" s="100"/>
      <c r="K768" s="13"/>
      <c r="L768" s="24"/>
      <c r="M768" s="13"/>
      <c r="N768" s="36"/>
      <c r="O768" s="13"/>
      <c r="P768" s="89" t="s">
        <v>110</v>
      </c>
      <c r="Q768" s="22"/>
      <c r="R768" s="90"/>
      <c r="S768" s="93">
        <f>IF(R768="Yes",-0.1,0)</f>
        <v>0</v>
      </c>
      <c r="T768" s="100"/>
      <c r="U768" s="100"/>
      <c r="V768" s="13"/>
      <c r="W768" s="24"/>
      <c r="X768" s="23"/>
      <c r="Y768" s="36"/>
      <c r="Z768" s="13"/>
      <c r="AA768" s="89" t="s">
        <v>110</v>
      </c>
      <c r="AB768" s="22"/>
      <c r="AC768" s="90"/>
      <c r="AD768" s="93">
        <f>IF(AC768="Yes",-0.1,0)</f>
        <v>0</v>
      </c>
      <c r="AE768" s="100"/>
      <c r="AF768" s="100"/>
      <c r="AG768" s="13"/>
      <c r="AH768" s="24"/>
      <c r="AI768" s="23"/>
      <c r="AJ768" s="13"/>
      <c r="AK768" s="13"/>
      <c r="AL768" s="13"/>
      <c r="AM768" s="13"/>
      <c r="AN768" s="13"/>
      <c r="AO768" s="13"/>
      <c r="AP768" s="13"/>
      <c r="AQ768" s="13"/>
      <c r="AR768" s="13"/>
      <c r="AS768" s="70"/>
      <c r="AY768" s="73"/>
    </row>
    <row r="769" spans="2:53" ht="13.5" thickBot="1" x14ac:dyDescent="0.25">
      <c r="B769" s="36"/>
      <c r="C769" s="36"/>
      <c r="D769" s="13"/>
      <c r="E769" s="49"/>
      <c r="F769" s="22"/>
      <c r="G769" s="81"/>
      <c r="H769" s="94">
        <f>SUM(H766:H768)</f>
        <v>0</v>
      </c>
      <c r="I769" s="95"/>
      <c r="J769" s="96" t="s">
        <v>111</v>
      </c>
      <c r="K769" s="97"/>
      <c r="L769" s="87">
        <f>SUM(L764*H769)</f>
        <v>0</v>
      </c>
      <c r="M769" s="13"/>
      <c r="N769" s="36"/>
      <c r="O769" s="13"/>
      <c r="P769" s="49"/>
      <c r="Q769" s="22"/>
      <c r="R769" s="81"/>
      <c r="S769" s="94">
        <f>SUM(S766:S768)</f>
        <v>0</v>
      </c>
      <c r="T769" s="95"/>
      <c r="U769" s="96" t="s">
        <v>111</v>
      </c>
      <c r="V769" s="97"/>
      <c r="W769" s="87">
        <f>SUM(W764*S769)</f>
        <v>0</v>
      </c>
      <c r="X769" s="23"/>
      <c r="Y769" s="36"/>
      <c r="Z769" s="13"/>
      <c r="AA769" s="49"/>
      <c r="AB769" s="22"/>
      <c r="AC769" s="81"/>
      <c r="AD769" s="94">
        <f>SUM(AD766:AD768)</f>
        <v>0</v>
      </c>
      <c r="AE769" s="95"/>
      <c r="AF769" s="96" t="s">
        <v>111</v>
      </c>
      <c r="AG769" s="97"/>
      <c r="AH769" s="87">
        <f>SUM(AH764*AD769)</f>
        <v>0</v>
      </c>
      <c r="AI769" s="23"/>
      <c r="AJ769" s="13"/>
      <c r="AK769" s="13"/>
      <c r="AL769" s="13"/>
      <c r="AM769" s="13"/>
      <c r="AN769" s="13"/>
      <c r="AO769" s="13"/>
      <c r="AP769" s="13"/>
      <c r="AQ769" s="13"/>
      <c r="AR769" s="13"/>
      <c r="AS769" s="70"/>
      <c r="AY769" s="73"/>
    </row>
    <row r="770" spans="2:53" ht="13.5" thickBot="1" x14ac:dyDescent="0.25">
      <c r="B770" s="36"/>
      <c r="C770" s="36"/>
      <c r="D770" s="13"/>
      <c r="E770" s="13"/>
      <c r="F770" s="13"/>
      <c r="G770" s="13"/>
      <c r="H770" s="23"/>
      <c r="I770" s="13"/>
      <c r="J770" s="23"/>
      <c r="K770" s="13"/>
      <c r="L770" s="24"/>
      <c r="M770" s="13"/>
      <c r="N770" s="36"/>
      <c r="O770" s="13"/>
      <c r="P770" s="13"/>
      <c r="Q770" s="13"/>
      <c r="R770" s="13"/>
      <c r="S770" s="23"/>
      <c r="T770" s="13"/>
      <c r="U770" s="23"/>
      <c r="V770" s="13"/>
      <c r="W770" s="24"/>
      <c r="X770" s="23"/>
      <c r="Y770" s="36"/>
      <c r="Z770" s="13"/>
      <c r="AA770" s="13"/>
      <c r="AB770" s="13"/>
      <c r="AC770" s="13"/>
      <c r="AD770" s="23"/>
      <c r="AE770" s="13"/>
      <c r="AF770" s="23"/>
      <c r="AG770" s="13"/>
      <c r="AH770" s="24"/>
      <c r="AI770" s="23"/>
      <c r="AJ770" s="13"/>
      <c r="AK770" s="13"/>
      <c r="AL770" s="13"/>
      <c r="AM770" s="13"/>
      <c r="AN770" s="13"/>
      <c r="AO770" s="13"/>
      <c r="AP770" s="13"/>
      <c r="AQ770" s="13"/>
      <c r="AR770" s="13"/>
      <c r="AS770" s="70"/>
      <c r="AY770" s="73"/>
    </row>
    <row r="771" spans="2:53" ht="13.5" thickBot="1" x14ac:dyDescent="0.25">
      <c r="B771" s="36"/>
      <c r="C771" s="38"/>
      <c r="D771" s="39"/>
      <c r="E771" s="39"/>
      <c r="F771" s="39"/>
      <c r="G771" s="39"/>
      <c r="H771" s="98"/>
      <c r="I771" s="99"/>
      <c r="J771" s="85" t="s">
        <v>112</v>
      </c>
      <c r="K771" s="86"/>
      <c r="L771" s="87">
        <f>SUM(L764+L769)</f>
        <v>0</v>
      </c>
      <c r="M771" s="13"/>
      <c r="N771" s="38"/>
      <c r="O771" s="39"/>
      <c r="P771" s="39"/>
      <c r="Q771" s="39"/>
      <c r="R771" s="39"/>
      <c r="S771" s="98"/>
      <c r="T771" s="99"/>
      <c r="U771" s="85" t="s">
        <v>112</v>
      </c>
      <c r="V771" s="86"/>
      <c r="W771" s="87">
        <f>SUM(W764+W769)</f>
        <v>0</v>
      </c>
      <c r="X771" s="23"/>
      <c r="Y771" s="38"/>
      <c r="Z771" s="39"/>
      <c r="AA771" s="39"/>
      <c r="AB771" s="39"/>
      <c r="AC771" s="39"/>
      <c r="AD771" s="98"/>
      <c r="AE771" s="99"/>
      <c r="AF771" s="85" t="s">
        <v>112</v>
      </c>
      <c r="AG771" s="86"/>
      <c r="AH771" s="87">
        <f>SUM(AH764+AH769)</f>
        <v>0</v>
      </c>
      <c r="AI771" s="23"/>
      <c r="AJ771" s="13"/>
      <c r="AK771" s="13"/>
      <c r="AL771" s="13"/>
      <c r="AM771" s="13"/>
      <c r="AN771" s="13"/>
      <c r="AO771" s="13"/>
      <c r="AP771" s="13"/>
      <c r="AQ771" s="13"/>
      <c r="AR771" s="13"/>
      <c r="AS771" s="70"/>
      <c r="AY771" s="73"/>
    </row>
    <row r="772" spans="2:53" ht="13.5" thickBot="1" x14ac:dyDescent="0.25">
      <c r="B772" s="38"/>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72"/>
    </row>
    <row r="773" spans="2:53" ht="13.5" thickBot="1" x14ac:dyDescent="0.25"/>
    <row r="774" spans="2:53" ht="18" customHeight="1" thickBot="1" x14ac:dyDescent="0.3">
      <c r="B774" s="65"/>
      <c r="C774" s="66"/>
      <c r="D774" s="66"/>
      <c r="E774" s="66"/>
      <c r="F774" s="67"/>
      <c r="G774" s="67"/>
      <c r="H774" s="67"/>
      <c r="I774" s="67"/>
      <c r="J774" s="67"/>
      <c r="K774" s="66"/>
      <c r="L774" s="66"/>
      <c r="M774" s="66"/>
      <c r="N774" s="66"/>
      <c r="O774" s="80"/>
      <c r="P774" s="80"/>
      <c r="Q774" s="68"/>
      <c r="R774" s="68"/>
      <c r="S774" s="68"/>
      <c r="T774" s="68"/>
      <c r="U774" s="68"/>
      <c r="V774" s="66"/>
      <c r="W774" s="66"/>
      <c r="X774" s="66"/>
      <c r="Y774" s="66"/>
      <c r="Z774" s="80"/>
      <c r="AA774" s="80"/>
      <c r="AB774" s="68"/>
      <c r="AC774" s="68"/>
      <c r="AD774" s="68"/>
      <c r="AE774" s="68"/>
      <c r="AF774" s="68"/>
      <c r="AG774" s="66"/>
      <c r="AH774" s="66"/>
      <c r="AI774" s="66"/>
      <c r="AJ774" s="66"/>
      <c r="AK774" s="66"/>
      <c r="AL774" s="66"/>
      <c r="AM774" s="66"/>
      <c r="AN774" s="66"/>
      <c r="AO774" s="66"/>
      <c r="AP774" s="66"/>
      <c r="AQ774" s="66"/>
      <c r="AR774" s="66"/>
      <c r="AS774" s="69"/>
      <c r="AY774" s="73"/>
    </row>
    <row r="775" spans="2:53" ht="18" customHeight="1" thickBot="1" x14ac:dyDescent="0.3">
      <c r="B775" s="36"/>
      <c r="C775" s="264" t="s">
        <v>77</v>
      </c>
      <c r="D775" s="265"/>
      <c r="E775" s="266" t="str">
        <f>'CompetitorList &amp; ResultsSummary'!D41</f>
        <v>Competitor 23</v>
      </c>
      <c r="F775" s="266"/>
      <c r="G775" s="266"/>
      <c r="H775" s="266"/>
      <c r="I775" s="266"/>
      <c r="J775" s="266"/>
      <c r="K775" s="265" t="s">
        <v>78</v>
      </c>
      <c r="L775" s="265"/>
      <c r="M775" s="266" t="str">
        <f>'CompetitorList &amp; ResultsSummary'!F41</f>
        <v>Model 23</v>
      </c>
      <c r="N775" s="266"/>
      <c r="O775" s="266"/>
      <c r="P775" s="266"/>
      <c r="Q775" s="266"/>
      <c r="R775" s="266"/>
      <c r="S775" s="266"/>
      <c r="T775" s="113"/>
      <c r="U775" s="113"/>
      <c r="V775" s="97"/>
      <c r="W775" s="97"/>
      <c r="X775" s="97"/>
      <c r="Y775" s="97"/>
      <c r="Z775" s="97"/>
      <c r="AA775" s="97"/>
      <c r="AB775" s="97"/>
      <c r="AC775" s="97"/>
      <c r="AD775" s="97"/>
      <c r="AE775" s="113"/>
      <c r="AF775" s="113"/>
      <c r="AG775" s="97"/>
      <c r="AH775" s="97"/>
      <c r="AI775" s="97"/>
      <c r="AJ775" s="97"/>
      <c r="AK775" s="267"/>
      <c r="AL775" s="267"/>
      <c r="AM775" s="267"/>
      <c r="AN775" s="267"/>
      <c r="AO775" s="267"/>
      <c r="AP775" s="267"/>
      <c r="AQ775" s="267"/>
      <c r="AR775" s="268"/>
      <c r="AS775" s="70"/>
      <c r="AY775" s="73"/>
    </row>
    <row r="776" spans="2:53" ht="18" customHeight="1" thickBot="1" x14ac:dyDescent="0.25">
      <c r="B776" s="36"/>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70"/>
      <c r="AY776" s="73"/>
    </row>
    <row r="777" spans="2:53" ht="16.5" thickBot="1" x14ac:dyDescent="0.3">
      <c r="B777" s="36"/>
      <c r="C777" s="252" t="str">
        <f>E775</f>
        <v>Competitor 23</v>
      </c>
      <c r="D777" s="253"/>
      <c r="E777" s="253"/>
      <c r="F777" s="253"/>
      <c r="G777" s="253" t="s">
        <v>16</v>
      </c>
      <c r="H777" s="253"/>
      <c r="I777" s="253"/>
      <c r="J777" s="253"/>
      <c r="K777" s="253"/>
      <c r="L777" s="254"/>
      <c r="M777" s="71"/>
      <c r="N777" s="252" t="str">
        <f>E775</f>
        <v>Competitor 23</v>
      </c>
      <c r="O777" s="253"/>
      <c r="P777" s="253"/>
      <c r="Q777" s="253"/>
      <c r="R777" s="253" t="s">
        <v>20</v>
      </c>
      <c r="S777" s="253"/>
      <c r="T777" s="253"/>
      <c r="U777" s="253"/>
      <c r="V777" s="253"/>
      <c r="W777" s="254"/>
      <c r="X777" s="71"/>
      <c r="Y777" s="252" t="str">
        <f>C777</f>
        <v>Competitor 23</v>
      </c>
      <c r="Z777" s="253"/>
      <c r="AA777" s="253"/>
      <c r="AB777" s="253"/>
      <c r="AC777" s="253" t="s">
        <v>21</v>
      </c>
      <c r="AD777" s="253"/>
      <c r="AE777" s="253"/>
      <c r="AF777" s="253"/>
      <c r="AG777" s="253"/>
      <c r="AH777" s="254"/>
      <c r="AI777" s="71"/>
      <c r="AJ777" s="71"/>
      <c r="AK777" s="256" t="str">
        <f>E775</f>
        <v>Competitor 23</v>
      </c>
      <c r="AL777" s="257"/>
      <c r="AM777" s="257"/>
      <c r="AN777" s="80"/>
      <c r="AO777" s="80"/>
      <c r="AP777" s="258" t="s">
        <v>79</v>
      </c>
      <c r="AQ777" s="259"/>
      <c r="AR777" s="260"/>
      <c r="AS777" s="70"/>
      <c r="AY777" s="73"/>
    </row>
    <row r="778" spans="2:53" x14ac:dyDescent="0.2">
      <c r="B778" s="36"/>
      <c r="C778" s="255"/>
      <c r="D778" s="251"/>
      <c r="E778" s="251"/>
      <c r="F778" s="251"/>
      <c r="G778" s="251" t="s">
        <v>80</v>
      </c>
      <c r="H778" s="251"/>
      <c r="I778" s="251" t="s">
        <v>81</v>
      </c>
      <c r="J778" s="251"/>
      <c r="K778" s="104"/>
      <c r="L778" s="8" t="s">
        <v>11</v>
      </c>
      <c r="M778" s="49"/>
      <c r="N778" s="255"/>
      <c r="O778" s="251"/>
      <c r="P778" s="251"/>
      <c r="Q778" s="251"/>
      <c r="R778" s="251" t="s">
        <v>80</v>
      </c>
      <c r="S778" s="251"/>
      <c r="T778" s="251" t="s">
        <v>81</v>
      </c>
      <c r="U778" s="251"/>
      <c r="V778" s="104"/>
      <c r="W778" s="8" t="s">
        <v>11</v>
      </c>
      <c r="X778" s="49"/>
      <c r="Y778" s="255"/>
      <c r="Z778" s="251"/>
      <c r="AA778" s="251"/>
      <c r="AB778" s="251"/>
      <c r="AC778" s="251" t="s">
        <v>80</v>
      </c>
      <c r="AD778" s="251"/>
      <c r="AE778" s="251" t="s">
        <v>81</v>
      </c>
      <c r="AF778" s="251"/>
      <c r="AG778" s="104"/>
      <c r="AH778" s="8" t="s">
        <v>11</v>
      </c>
      <c r="AI778" s="49"/>
      <c r="AJ778" s="49"/>
      <c r="AK778" s="261"/>
      <c r="AL778" s="262"/>
      <c r="AM778" s="262"/>
      <c r="AN778" s="262"/>
      <c r="AO778" s="262"/>
      <c r="AP778" s="262"/>
      <c r="AQ778" s="262"/>
      <c r="AR778" s="263"/>
      <c r="AS778" s="70"/>
      <c r="AY778" s="73"/>
    </row>
    <row r="779" spans="2:53" x14ac:dyDescent="0.2">
      <c r="B779" s="36"/>
      <c r="C779" s="36"/>
      <c r="D779" s="247" t="s">
        <v>82</v>
      </c>
      <c r="E779" s="248"/>
      <c r="F779" s="9" t="s">
        <v>83</v>
      </c>
      <c r="G779" s="104" t="s">
        <v>84</v>
      </c>
      <c r="H779" s="104" t="s">
        <v>26</v>
      </c>
      <c r="I779" s="104" t="s">
        <v>84</v>
      </c>
      <c r="J779" s="104" t="s">
        <v>26</v>
      </c>
      <c r="K779" s="10"/>
      <c r="L779" s="8" t="s">
        <v>26</v>
      </c>
      <c r="M779" s="49"/>
      <c r="N779" s="36"/>
      <c r="O779" s="247" t="s">
        <v>82</v>
      </c>
      <c r="P779" s="248"/>
      <c r="Q779" s="9" t="s">
        <v>83</v>
      </c>
      <c r="R779" s="104" t="s">
        <v>84</v>
      </c>
      <c r="S779" s="104" t="s">
        <v>26</v>
      </c>
      <c r="T779" s="104" t="s">
        <v>84</v>
      </c>
      <c r="U779" s="104" t="s">
        <v>26</v>
      </c>
      <c r="V779" s="10"/>
      <c r="W779" s="8" t="s">
        <v>26</v>
      </c>
      <c r="X779" s="49"/>
      <c r="Y779" s="36"/>
      <c r="Z779" s="247" t="s">
        <v>82</v>
      </c>
      <c r="AA779" s="248"/>
      <c r="AB779" s="9" t="s">
        <v>83</v>
      </c>
      <c r="AC779" s="104" t="s">
        <v>84</v>
      </c>
      <c r="AD779" s="104" t="s">
        <v>26</v>
      </c>
      <c r="AE779" s="104" t="s">
        <v>84</v>
      </c>
      <c r="AF779" s="104" t="s">
        <v>26</v>
      </c>
      <c r="AG779" s="10"/>
      <c r="AH779" s="8" t="s">
        <v>26</v>
      </c>
      <c r="AI779" s="49"/>
      <c r="AJ779" s="49"/>
      <c r="AK779" s="11"/>
      <c r="AL779" s="12" t="s">
        <v>16</v>
      </c>
      <c r="AM779" s="12" t="s">
        <v>20</v>
      </c>
      <c r="AN779" s="12" t="s">
        <v>21</v>
      </c>
      <c r="AO779" s="49"/>
      <c r="AP779" s="13"/>
      <c r="AQ779" s="179" t="s">
        <v>85</v>
      </c>
      <c r="AR779" s="180">
        <f>AL780+AM780+AN780-AN782</f>
        <v>0</v>
      </c>
      <c r="AS779" s="70"/>
      <c r="AU779" s="102"/>
      <c r="AV779" s="102"/>
      <c r="AW779" s="102"/>
      <c r="AX779" s="102"/>
      <c r="AY779" s="102"/>
      <c r="AZ779" s="102"/>
      <c r="BA779" s="102"/>
    </row>
    <row r="780" spans="2:53" x14ac:dyDescent="0.2">
      <c r="B780" s="36"/>
      <c r="C780" s="16">
        <v>1</v>
      </c>
      <c r="D780" s="17" t="s">
        <v>86</v>
      </c>
      <c r="E780" s="106"/>
      <c r="F780" s="18">
        <v>11</v>
      </c>
      <c r="G780" s="76"/>
      <c r="H780" s="19">
        <f>SUM(G780*F780)</f>
        <v>0</v>
      </c>
      <c r="I780" s="76"/>
      <c r="J780" s="19">
        <f>SUM(I780*F780)</f>
        <v>0</v>
      </c>
      <c r="K780" s="20"/>
      <c r="L780" s="21">
        <f>SUM(H780+J780)</f>
        <v>0</v>
      </c>
      <c r="M780" s="13"/>
      <c r="N780" s="16">
        <v>1</v>
      </c>
      <c r="O780" s="17" t="s">
        <v>86</v>
      </c>
      <c r="P780" s="106"/>
      <c r="Q780" s="18">
        <v>11</v>
      </c>
      <c r="R780" s="76"/>
      <c r="S780" s="19">
        <f>SUM(R780*Q780)</f>
        <v>0</v>
      </c>
      <c r="T780" s="76"/>
      <c r="U780" s="19">
        <f>SUM(T780*Q780)</f>
        <v>0</v>
      </c>
      <c r="V780" s="20"/>
      <c r="W780" s="21">
        <f>SUM(S780+U780)</f>
        <v>0</v>
      </c>
      <c r="X780" s="176"/>
      <c r="Y780" s="16">
        <v>1</v>
      </c>
      <c r="Z780" s="17" t="s">
        <v>86</v>
      </c>
      <c r="AA780" s="106"/>
      <c r="AB780" s="18">
        <v>11</v>
      </c>
      <c r="AC780" s="76"/>
      <c r="AD780" s="19">
        <f>SUM(AC780*AB780)</f>
        <v>0</v>
      </c>
      <c r="AE780" s="76"/>
      <c r="AF780" s="19">
        <f>SUM(AE780*AB780)</f>
        <v>0</v>
      </c>
      <c r="AG780" s="20"/>
      <c r="AH780" s="21">
        <f>SUM(AD780+AF780)</f>
        <v>0</v>
      </c>
      <c r="AI780" s="176"/>
      <c r="AJ780" s="13"/>
      <c r="AK780" s="25"/>
      <c r="AL780" s="179">
        <f>SUM(L806)</f>
        <v>0</v>
      </c>
      <c r="AM780" s="179">
        <f>SUM(W806)</f>
        <v>0</v>
      </c>
      <c r="AN780" s="179">
        <f>SUM(AH806)</f>
        <v>0</v>
      </c>
      <c r="AO780" s="23"/>
      <c r="AP780" s="13"/>
      <c r="AQ780" s="100"/>
      <c r="AR780" s="15"/>
      <c r="AS780" s="70"/>
      <c r="AY780" s="73"/>
    </row>
    <row r="781" spans="2:53" x14ac:dyDescent="0.2">
      <c r="B781" s="36"/>
      <c r="C781" s="27">
        <v>2</v>
      </c>
      <c r="D781" s="77" t="s">
        <v>87</v>
      </c>
      <c r="E781" s="28"/>
      <c r="F781" s="29">
        <v>7</v>
      </c>
      <c r="G781" s="76"/>
      <c r="H781" s="26">
        <f>SUM(G781*F781)</f>
        <v>0</v>
      </c>
      <c r="I781" s="76"/>
      <c r="J781" s="30">
        <f>SUM(I781*F781)</f>
        <v>0</v>
      </c>
      <c r="K781" s="31"/>
      <c r="L781" s="32">
        <f>SUM(H781+J781)</f>
        <v>0</v>
      </c>
      <c r="M781" s="13"/>
      <c r="N781" s="27">
        <v>2</v>
      </c>
      <c r="O781" s="77" t="s">
        <v>87</v>
      </c>
      <c r="P781" s="28"/>
      <c r="Q781" s="29">
        <v>7</v>
      </c>
      <c r="R781" s="76"/>
      <c r="S781" s="26">
        <f>SUM(R781*Q781)</f>
        <v>0</v>
      </c>
      <c r="T781" s="76"/>
      <c r="U781" s="30">
        <f>SUM(T781*Q781)</f>
        <v>0</v>
      </c>
      <c r="V781" s="31"/>
      <c r="W781" s="32">
        <f>SUM(S781+U781)</f>
        <v>0</v>
      </c>
      <c r="X781" s="23"/>
      <c r="Y781" s="27">
        <v>2</v>
      </c>
      <c r="Z781" s="77" t="s">
        <v>87</v>
      </c>
      <c r="AA781" s="28"/>
      <c r="AB781" s="29">
        <v>7</v>
      </c>
      <c r="AC781" s="76"/>
      <c r="AD781" s="26">
        <f>SUM(AC781*AB781)</f>
        <v>0</v>
      </c>
      <c r="AE781" s="76"/>
      <c r="AF781" s="30">
        <f>SUM(AE781*AB781)</f>
        <v>0</v>
      </c>
      <c r="AG781" s="31"/>
      <c r="AH781" s="32">
        <f>SUM(AD781+AF781)</f>
        <v>0</v>
      </c>
      <c r="AI781" s="23"/>
      <c r="AJ781" s="13"/>
      <c r="AK781" s="36"/>
      <c r="AL781" s="23"/>
      <c r="AM781" s="23"/>
      <c r="AN781" s="23"/>
      <c r="AO781" s="23"/>
      <c r="AP781" s="13"/>
      <c r="AQ781" s="14"/>
      <c r="AR781" s="15"/>
      <c r="AS781" s="70"/>
      <c r="AY781" s="73"/>
    </row>
    <row r="782" spans="2:53" x14ac:dyDescent="0.2">
      <c r="B782" s="36"/>
      <c r="C782" s="25">
        <v>3</v>
      </c>
      <c r="D782" s="17" t="s">
        <v>88</v>
      </c>
      <c r="E782" s="28"/>
      <c r="F782" s="29">
        <v>7</v>
      </c>
      <c r="G782" s="76"/>
      <c r="H782" s="26">
        <f>SUM(G782*F782)</f>
        <v>0</v>
      </c>
      <c r="I782" s="76"/>
      <c r="J782" s="26">
        <f>SUM(I782*F782)</f>
        <v>0</v>
      </c>
      <c r="K782" s="34"/>
      <c r="L782" s="35">
        <f>SUM(H782+J782)</f>
        <v>0</v>
      </c>
      <c r="M782" s="13"/>
      <c r="N782" s="25">
        <v>3</v>
      </c>
      <c r="O782" s="17" t="s">
        <v>88</v>
      </c>
      <c r="P782" s="28"/>
      <c r="Q782" s="29">
        <v>7</v>
      </c>
      <c r="R782" s="76"/>
      <c r="S782" s="26">
        <f>SUM(R782*Q782)</f>
        <v>0</v>
      </c>
      <c r="T782" s="76"/>
      <c r="U782" s="26">
        <f>SUM(T782*Q782)</f>
        <v>0</v>
      </c>
      <c r="V782" s="34"/>
      <c r="W782" s="35">
        <f>SUM(S782+U782)</f>
        <v>0</v>
      </c>
      <c r="X782" s="23"/>
      <c r="Y782" s="25">
        <v>3</v>
      </c>
      <c r="Z782" s="17" t="s">
        <v>88</v>
      </c>
      <c r="AA782" s="28"/>
      <c r="AB782" s="29">
        <v>7</v>
      </c>
      <c r="AC782" s="76"/>
      <c r="AD782" s="26">
        <f>SUM(AC782*AB782)</f>
        <v>0</v>
      </c>
      <c r="AE782" s="76"/>
      <c r="AF782" s="26">
        <f>SUM(AE782*AB782)</f>
        <v>0</v>
      </c>
      <c r="AG782" s="34"/>
      <c r="AH782" s="35">
        <f>SUM(AD782+AF782)</f>
        <v>0</v>
      </c>
      <c r="AI782" s="23"/>
      <c r="AJ782" s="13"/>
      <c r="AK782" s="16" t="s">
        <v>89</v>
      </c>
      <c r="AL782" s="178">
        <f>MAX(AL780:AN780)</f>
        <v>0</v>
      </c>
      <c r="AM782" s="34" t="s">
        <v>90</v>
      </c>
      <c r="AN782" s="179">
        <f>MIN(AL780:AN780)</f>
        <v>0</v>
      </c>
      <c r="AO782" s="23"/>
      <c r="AP782" s="13"/>
      <c r="AQ782" s="14"/>
      <c r="AR782" s="15"/>
      <c r="AS782" s="70"/>
      <c r="AY782" s="73"/>
    </row>
    <row r="783" spans="2:53" x14ac:dyDescent="0.2">
      <c r="B783" s="36"/>
      <c r="C783" s="27">
        <v>4</v>
      </c>
      <c r="D783" s="77" t="s">
        <v>91</v>
      </c>
      <c r="E783" s="28"/>
      <c r="F783" s="29">
        <v>7</v>
      </c>
      <c r="G783" s="76"/>
      <c r="H783" s="26">
        <f t="shared" ref="H783:H788" si="198">SUM(G783*F783)</f>
        <v>0</v>
      </c>
      <c r="I783" s="76"/>
      <c r="J783" s="26">
        <f t="shared" ref="J783:J788" si="199">SUM(I783*F783)</f>
        <v>0</v>
      </c>
      <c r="K783" s="37"/>
      <c r="L783" s="35">
        <f t="shared" ref="L783:L788" si="200">SUM(H783+J783)</f>
        <v>0</v>
      </c>
      <c r="M783" s="13"/>
      <c r="N783" s="27">
        <v>4</v>
      </c>
      <c r="O783" s="77" t="s">
        <v>91</v>
      </c>
      <c r="P783" s="28"/>
      <c r="Q783" s="29">
        <v>7</v>
      </c>
      <c r="R783" s="76"/>
      <c r="S783" s="26">
        <f t="shared" ref="S783:S788" si="201">SUM(R783*Q783)</f>
        <v>0</v>
      </c>
      <c r="T783" s="76"/>
      <c r="U783" s="26">
        <f t="shared" ref="U783:U788" si="202">SUM(T783*Q783)</f>
        <v>0</v>
      </c>
      <c r="V783" s="37"/>
      <c r="W783" s="35">
        <f t="shared" ref="W783:W788" si="203">SUM(S783+U783)</f>
        <v>0</v>
      </c>
      <c r="X783" s="23"/>
      <c r="Y783" s="27">
        <v>4</v>
      </c>
      <c r="Z783" s="77" t="s">
        <v>91</v>
      </c>
      <c r="AA783" s="28"/>
      <c r="AB783" s="29">
        <v>7</v>
      </c>
      <c r="AC783" s="76"/>
      <c r="AD783" s="26">
        <f t="shared" ref="AD783:AD788" si="204">SUM(AC783*AB783)</f>
        <v>0</v>
      </c>
      <c r="AE783" s="76"/>
      <c r="AF783" s="26">
        <f t="shared" ref="AF783:AF788" si="205">SUM(AE783*AB783)</f>
        <v>0</v>
      </c>
      <c r="AG783" s="37"/>
      <c r="AH783" s="35">
        <f t="shared" ref="AH783:AH788" si="206">SUM(AD783+AF783)</f>
        <v>0</v>
      </c>
      <c r="AI783" s="23"/>
      <c r="AJ783" s="13"/>
      <c r="AK783" s="177"/>
      <c r="AL783" s="100"/>
      <c r="AM783" s="13"/>
      <c r="AN783" s="13"/>
      <c r="AO783" s="13"/>
      <c r="AP783" s="13"/>
      <c r="AQ783" s="14"/>
      <c r="AR783" s="15"/>
      <c r="AS783" s="70"/>
      <c r="AY783" s="73"/>
    </row>
    <row r="784" spans="2:53" x14ac:dyDescent="0.2">
      <c r="B784" s="36"/>
      <c r="C784" s="27">
        <v>5</v>
      </c>
      <c r="D784" s="77" t="s">
        <v>93</v>
      </c>
      <c r="E784" s="28"/>
      <c r="F784" s="29">
        <v>7</v>
      </c>
      <c r="G784" s="76"/>
      <c r="H784" s="26">
        <f t="shared" si="198"/>
        <v>0</v>
      </c>
      <c r="I784" s="76"/>
      <c r="J784" s="26">
        <f t="shared" si="199"/>
        <v>0</v>
      </c>
      <c r="K784" s="37"/>
      <c r="L784" s="35">
        <f t="shared" si="200"/>
        <v>0</v>
      </c>
      <c r="M784" s="13"/>
      <c r="N784" s="27">
        <v>5</v>
      </c>
      <c r="O784" s="77" t="s">
        <v>93</v>
      </c>
      <c r="P784" s="28"/>
      <c r="Q784" s="29">
        <v>7</v>
      </c>
      <c r="R784" s="76"/>
      <c r="S784" s="26">
        <f t="shared" si="201"/>
        <v>0</v>
      </c>
      <c r="T784" s="76"/>
      <c r="U784" s="26">
        <f t="shared" si="202"/>
        <v>0</v>
      </c>
      <c r="V784" s="37"/>
      <c r="W784" s="35">
        <f t="shared" si="203"/>
        <v>0</v>
      </c>
      <c r="X784" s="23"/>
      <c r="Y784" s="27">
        <v>5</v>
      </c>
      <c r="Z784" s="77" t="s">
        <v>93</v>
      </c>
      <c r="AA784" s="28"/>
      <c r="AB784" s="29">
        <v>7</v>
      </c>
      <c r="AC784" s="76"/>
      <c r="AD784" s="26">
        <f t="shared" si="204"/>
        <v>0</v>
      </c>
      <c r="AE784" s="76"/>
      <c r="AF784" s="26">
        <f t="shared" si="205"/>
        <v>0</v>
      </c>
      <c r="AG784" s="37"/>
      <c r="AH784" s="35">
        <f t="shared" si="206"/>
        <v>0</v>
      </c>
      <c r="AI784" s="23"/>
      <c r="AJ784" s="13"/>
      <c r="AK784" s="177"/>
      <c r="AL784" s="100"/>
      <c r="AM784" s="13"/>
      <c r="AN784" s="13"/>
      <c r="AO784" s="13"/>
      <c r="AP784" s="13"/>
      <c r="AQ784" s="14"/>
      <c r="AR784" s="15"/>
      <c r="AS784" s="70"/>
      <c r="AY784" s="73"/>
    </row>
    <row r="785" spans="2:51" x14ac:dyDescent="0.2">
      <c r="B785" s="36"/>
      <c r="C785" s="27">
        <v>6</v>
      </c>
      <c r="D785" s="17" t="s">
        <v>94</v>
      </c>
      <c r="E785" s="28"/>
      <c r="F785" s="29">
        <v>7</v>
      </c>
      <c r="G785" s="76"/>
      <c r="H785" s="26">
        <f t="shared" si="198"/>
        <v>0</v>
      </c>
      <c r="I785" s="76"/>
      <c r="J785" s="26">
        <f t="shared" si="199"/>
        <v>0</v>
      </c>
      <c r="K785" s="37"/>
      <c r="L785" s="35">
        <f t="shared" si="200"/>
        <v>0</v>
      </c>
      <c r="M785" s="13"/>
      <c r="N785" s="27">
        <v>6</v>
      </c>
      <c r="O785" s="17" t="s">
        <v>94</v>
      </c>
      <c r="P785" s="28"/>
      <c r="Q785" s="29">
        <v>7</v>
      </c>
      <c r="R785" s="76"/>
      <c r="S785" s="26">
        <f t="shared" si="201"/>
        <v>0</v>
      </c>
      <c r="T785" s="76"/>
      <c r="U785" s="26">
        <f t="shared" si="202"/>
        <v>0</v>
      </c>
      <c r="V785" s="37"/>
      <c r="W785" s="35">
        <f t="shared" si="203"/>
        <v>0</v>
      </c>
      <c r="X785" s="23"/>
      <c r="Y785" s="27">
        <v>6</v>
      </c>
      <c r="Z785" s="17" t="s">
        <v>94</v>
      </c>
      <c r="AA785" s="28"/>
      <c r="AB785" s="29">
        <v>7</v>
      </c>
      <c r="AC785" s="76"/>
      <c r="AD785" s="26">
        <f t="shared" si="204"/>
        <v>0</v>
      </c>
      <c r="AE785" s="76"/>
      <c r="AF785" s="26">
        <f t="shared" si="205"/>
        <v>0</v>
      </c>
      <c r="AG785" s="37"/>
      <c r="AH785" s="35">
        <f t="shared" si="206"/>
        <v>0</v>
      </c>
      <c r="AI785" s="23"/>
      <c r="AJ785" s="13"/>
      <c r="AK785" s="36"/>
      <c r="AL785" s="13"/>
      <c r="AM785" s="13"/>
      <c r="AN785" s="13"/>
      <c r="AO785" s="13"/>
      <c r="AP785" s="13"/>
      <c r="AQ785" s="14"/>
      <c r="AR785" s="15"/>
      <c r="AS785" s="70"/>
      <c r="AY785" s="73"/>
    </row>
    <row r="786" spans="2:51" ht="13.5" thickBot="1" x14ac:dyDescent="0.25">
      <c r="B786" s="36"/>
      <c r="C786" s="27">
        <v>7</v>
      </c>
      <c r="D786" s="77" t="s">
        <v>95</v>
      </c>
      <c r="E786" s="28"/>
      <c r="F786" s="29">
        <v>7</v>
      </c>
      <c r="G786" s="76"/>
      <c r="H786" s="26">
        <f t="shared" si="198"/>
        <v>0</v>
      </c>
      <c r="I786" s="76"/>
      <c r="J786" s="26">
        <f t="shared" si="199"/>
        <v>0</v>
      </c>
      <c r="K786" s="37"/>
      <c r="L786" s="35">
        <f t="shared" si="200"/>
        <v>0</v>
      </c>
      <c r="M786" s="13"/>
      <c r="N786" s="27">
        <v>7</v>
      </c>
      <c r="O786" s="77" t="s">
        <v>95</v>
      </c>
      <c r="P786" s="28"/>
      <c r="Q786" s="29">
        <v>7</v>
      </c>
      <c r="R786" s="76"/>
      <c r="S786" s="26">
        <f t="shared" si="201"/>
        <v>0</v>
      </c>
      <c r="T786" s="76"/>
      <c r="U786" s="26">
        <f t="shared" si="202"/>
        <v>0</v>
      </c>
      <c r="V786" s="37"/>
      <c r="W786" s="35">
        <f t="shared" si="203"/>
        <v>0</v>
      </c>
      <c r="X786" s="23"/>
      <c r="Y786" s="27">
        <v>7</v>
      </c>
      <c r="Z786" s="77" t="s">
        <v>95</v>
      </c>
      <c r="AA786" s="28"/>
      <c r="AB786" s="29">
        <v>7</v>
      </c>
      <c r="AC786" s="76"/>
      <c r="AD786" s="26">
        <f t="shared" si="204"/>
        <v>0</v>
      </c>
      <c r="AE786" s="76"/>
      <c r="AF786" s="26">
        <f t="shared" si="205"/>
        <v>0</v>
      </c>
      <c r="AG786" s="37"/>
      <c r="AH786" s="35">
        <f t="shared" si="206"/>
        <v>0</v>
      </c>
      <c r="AI786" s="23"/>
      <c r="AJ786" s="13"/>
      <c r="AK786" s="38"/>
      <c r="AL786" s="39"/>
      <c r="AM786" s="39"/>
      <c r="AN786" s="39"/>
      <c r="AO786" s="39"/>
      <c r="AP786" s="39"/>
      <c r="AQ786" s="40"/>
      <c r="AR786" s="41"/>
      <c r="AS786" s="70"/>
      <c r="AY786" s="73"/>
    </row>
    <row r="787" spans="2:51" x14ac:dyDescent="0.2">
      <c r="B787" s="36"/>
      <c r="C787" s="27">
        <v>8</v>
      </c>
      <c r="D787" s="77" t="s">
        <v>96</v>
      </c>
      <c r="E787" s="28"/>
      <c r="F787" s="29">
        <v>7</v>
      </c>
      <c r="G787" s="76"/>
      <c r="H787" s="26">
        <f t="shared" si="198"/>
        <v>0</v>
      </c>
      <c r="I787" s="76"/>
      <c r="J787" s="26">
        <f t="shared" si="199"/>
        <v>0</v>
      </c>
      <c r="K787" s="37"/>
      <c r="L787" s="35">
        <f t="shared" si="200"/>
        <v>0</v>
      </c>
      <c r="M787" s="13"/>
      <c r="N787" s="27">
        <v>8</v>
      </c>
      <c r="O787" s="77" t="s">
        <v>96</v>
      </c>
      <c r="P787" s="28"/>
      <c r="Q787" s="29">
        <v>7</v>
      </c>
      <c r="R787" s="76"/>
      <c r="S787" s="26">
        <f t="shared" si="201"/>
        <v>0</v>
      </c>
      <c r="T787" s="76"/>
      <c r="U787" s="26">
        <f t="shared" si="202"/>
        <v>0</v>
      </c>
      <c r="V787" s="37"/>
      <c r="W787" s="35">
        <f t="shared" si="203"/>
        <v>0</v>
      </c>
      <c r="X787" s="23"/>
      <c r="Y787" s="27">
        <v>8</v>
      </c>
      <c r="Z787" s="77" t="s">
        <v>96</v>
      </c>
      <c r="AA787" s="28"/>
      <c r="AB787" s="29">
        <v>7</v>
      </c>
      <c r="AC787" s="76"/>
      <c r="AD787" s="26">
        <f t="shared" si="204"/>
        <v>0</v>
      </c>
      <c r="AE787" s="76"/>
      <c r="AF787" s="26">
        <f t="shared" si="205"/>
        <v>0</v>
      </c>
      <c r="AG787" s="37"/>
      <c r="AH787" s="35">
        <f t="shared" si="206"/>
        <v>0</v>
      </c>
      <c r="AI787" s="23"/>
      <c r="AJ787" s="13"/>
      <c r="AK787" s="13"/>
      <c r="AL787" s="13"/>
      <c r="AM787" s="13"/>
      <c r="AN787" s="13"/>
      <c r="AO787" s="13"/>
      <c r="AP787" s="13"/>
      <c r="AQ787" s="13"/>
      <c r="AR787" s="13"/>
      <c r="AS787" s="70"/>
      <c r="AY787" s="73"/>
    </row>
    <row r="788" spans="2:51" x14ac:dyDescent="0.2">
      <c r="B788" s="36"/>
      <c r="C788" s="27">
        <v>9</v>
      </c>
      <c r="D788" s="17" t="s">
        <v>97</v>
      </c>
      <c r="E788" s="28"/>
      <c r="F788" s="29">
        <v>7</v>
      </c>
      <c r="G788" s="76"/>
      <c r="H788" s="26">
        <f t="shared" si="198"/>
        <v>0</v>
      </c>
      <c r="I788" s="76"/>
      <c r="J788" s="26">
        <f t="shared" si="199"/>
        <v>0</v>
      </c>
      <c r="K788" s="31"/>
      <c r="L788" s="35">
        <f t="shared" si="200"/>
        <v>0</v>
      </c>
      <c r="M788" s="13"/>
      <c r="N788" s="27">
        <v>9</v>
      </c>
      <c r="O788" s="17" t="s">
        <v>97</v>
      </c>
      <c r="P788" s="28"/>
      <c r="Q788" s="29">
        <v>7</v>
      </c>
      <c r="R788" s="76"/>
      <c r="S788" s="26">
        <f t="shared" si="201"/>
        <v>0</v>
      </c>
      <c r="T788" s="76"/>
      <c r="U788" s="26">
        <f t="shared" si="202"/>
        <v>0</v>
      </c>
      <c r="V788" s="31"/>
      <c r="W788" s="35">
        <f t="shared" si="203"/>
        <v>0</v>
      </c>
      <c r="X788" s="23"/>
      <c r="Y788" s="27">
        <v>9</v>
      </c>
      <c r="Z788" s="17" t="s">
        <v>97</v>
      </c>
      <c r="AA788" s="28"/>
      <c r="AB788" s="29">
        <v>7</v>
      </c>
      <c r="AC788" s="76"/>
      <c r="AD788" s="26">
        <f t="shared" si="204"/>
        <v>0</v>
      </c>
      <c r="AE788" s="76"/>
      <c r="AF788" s="26">
        <f t="shared" si="205"/>
        <v>0</v>
      </c>
      <c r="AG788" s="31"/>
      <c r="AH788" s="35">
        <f t="shared" si="206"/>
        <v>0</v>
      </c>
      <c r="AI788" s="23"/>
      <c r="AJ788" s="13"/>
      <c r="AK788" s="13"/>
      <c r="AL788" s="13"/>
      <c r="AM788" s="13"/>
      <c r="AN788" s="13"/>
      <c r="AO788" s="13"/>
      <c r="AP788" s="13"/>
      <c r="AQ788" s="13"/>
      <c r="AR788" s="13"/>
      <c r="AS788" s="70"/>
      <c r="AY788" s="73"/>
    </row>
    <row r="789" spans="2:51" x14ac:dyDescent="0.2">
      <c r="B789" s="36"/>
      <c r="C789" s="25">
        <v>10</v>
      </c>
      <c r="D789" s="33" t="s">
        <v>98</v>
      </c>
      <c r="E789" s="20"/>
      <c r="F789" s="29">
        <v>11</v>
      </c>
      <c r="G789" s="76"/>
      <c r="H789" s="26">
        <f>SUM(G789*F789)</f>
        <v>0</v>
      </c>
      <c r="I789" s="76"/>
      <c r="J789" s="26">
        <f>SUM(I789*F789)</f>
        <v>0</v>
      </c>
      <c r="K789" s="10"/>
      <c r="L789" s="35">
        <f>SUM(H789+J789)</f>
        <v>0</v>
      </c>
      <c r="M789" s="13"/>
      <c r="N789" s="25">
        <v>10</v>
      </c>
      <c r="O789" s="33" t="s">
        <v>98</v>
      </c>
      <c r="P789" s="20"/>
      <c r="Q789" s="29">
        <v>11</v>
      </c>
      <c r="R789" s="76"/>
      <c r="S789" s="26">
        <f>SUM(R789*Q789)</f>
        <v>0</v>
      </c>
      <c r="T789" s="76"/>
      <c r="U789" s="26">
        <f>SUM(T789*Q789)</f>
        <v>0</v>
      </c>
      <c r="V789" s="10"/>
      <c r="W789" s="35">
        <f>SUM(S789+U789)</f>
        <v>0</v>
      </c>
      <c r="X789" s="23"/>
      <c r="Y789" s="25">
        <v>10</v>
      </c>
      <c r="Z789" s="33" t="s">
        <v>98</v>
      </c>
      <c r="AA789" s="20"/>
      <c r="AB789" s="29">
        <v>11</v>
      </c>
      <c r="AC789" s="76"/>
      <c r="AD789" s="26">
        <f>SUM(AC789*AB789)</f>
        <v>0</v>
      </c>
      <c r="AE789" s="76"/>
      <c r="AF789" s="26">
        <f>SUM(AE789*AB789)</f>
        <v>0</v>
      </c>
      <c r="AG789" s="10"/>
      <c r="AH789" s="35">
        <f>SUM(AD789+AF789)</f>
        <v>0</v>
      </c>
      <c r="AI789" s="23"/>
      <c r="AJ789" s="13"/>
      <c r="AK789" s="13"/>
      <c r="AL789" s="13"/>
      <c r="AM789" s="13"/>
      <c r="AN789" s="13"/>
      <c r="AO789" s="13"/>
      <c r="AP789" s="13"/>
      <c r="AQ789" s="13"/>
      <c r="AR789" s="13"/>
      <c r="AS789" s="70"/>
      <c r="AY789" s="73"/>
    </row>
    <row r="790" spans="2:51" x14ac:dyDescent="0.2">
      <c r="B790" s="36"/>
      <c r="C790" s="36"/>
      <c r="D790" s="13"/>
      <c r="E790" s="22"/>
      <c r="F790" s="13"/>
      <c r="G790" s="23"/>
      <c r="H790" s="13"/>
      <c r="I790" s="23"/>
      <c r="J790" s="13"/>
      <c r="K790" s="23"/>
      <c r="L790" s="24"/>
      <c r="M790" s="13"/>
      <c r="N790" s="36"/>
      <c r="O790" s="13"/>
      <c r="P790" s="22"/>
      <c r="Q790" s="13"/>
      <c r="R790" s="23"/>
      <c r="S790" s="13"/>
      <c r="T790" s="23"/>
      <c r="U790" s="13"/>
      <c r="V790" s="23"/>
      <c r="W790" s="24"/>
      <c r="X790" s="23"/>
      <c r="Y790" s="36"/>
      <c r="Z790" s="13"/>
      <c r="AA790" s="22"/>
      <c r="AB790" s="13"/>
      <c r="AC790" s="23"/>
      <c r="AD790" s="13"/>
      <c r="AE790" s="23"/>
      <c r="AF790" s="13"/>
      <c r="AG790" s="23"/>
      <c r="AH790" s="24"/>
      <c r="AI790" s="23"/>
      <c r="AJ790" s="13"/>
      <c r="AK790" s="13"/>
      <c r="AL790" s="13"/>
      <c r="AM790" s="13"/>
      <c r="AN790" s="13"/>
      <c r="AO790" s="13"/>
      <c r="AP790" s="13"/>
      <c r="AQ790" s="13"/>
      <c r="AR790" s="13"/>
      <c r="AS790" s="70"/>
      <c r="AY790" s="73"/>
    </row>
    <row r="791" spans="2:51" x14ac:dyDescent="0.2">
      <c r="B791" s="36"/>
      <c r="C791" s="25">
        <v>11</v>
      </c>
      <c r="D791" s="249" t="s">
        <v>99</v>
      </c>
      <c r="E791" s="250"/>
      <c r="F791" s="42"/>
      <c r="G791" s="43"/>
      <c r="H791" s="43"/>
      <c r="I791" s="43"/>
      <c r="J791" s="43"/>
      <c r="K791" s="13"/>
      <c r="L791" s="44"/>
      <c r="M791" s="13"/>
      <c r="N791" s="25">
        <v>11</v>
      </c>
      <c r="O791" s="249" t="s">
        <v>99</v>
      </c>
      <c r="P791" s="250"/>
      <c r="Q791" s="42"/>
      <c r="R791" s="43"/>
      <c r="S791" s="43"/>
      <c r="T791" s="43"/>
      <c r="U791" s="43"/>
      <c r="V791" s="13"/>
      <c r="W791" s="44"/>
      <c r="X791" s="23"/>
      <c r="Y791" s="25">
        <v>11</v>
      </c>
      <c r="Z791" s="249" t="s">
        <v>99</v>
      </c>
      <c r="AA791" s="250"/>
      <c r="AB791" s="42"/>
      <c r="AC791" s="43"/>
      <c r="AD791" s="43"/>
      <c r="AE791" s="43"/>
      <c r="AF791" s="43"/>
      <c r="AG791" s="13"/>
      <c r="AH791" s="44"/>
      <c r="AI791" s="23"/>
      <c r="AJ791" s="13"/>
      <c r="AK791" s="13"/>
      <c r="AL791" s="13"/>
      <c r="AM791" s="13"/>
      <c r="AN791" s="13"/>
      <c r="AO791" s="13"/>
      <c r="AP791" s="13"/>
      <c r="AQ791" s="13"/>
      <c r="AR791" s="13"/>
      <c r="AS791" s="70"/>
      <c r="AY791" s="73"/>
    </row>
    <row r="792" spans="2:51" x14ac:dyDescent="0.2">
      <c r="B792" s="36"/>
      <c r="C792" s="25"/>
      <c r="D792" s="17" t="s">
        <v>100</v>
      </c>
      <c r="E792" s="20"/>
      <c r="F792" s="46">
        <v>6</v>
      </c>
      <c r="G792" s="76"/>
      <c r="H792" s="47">
        <f>SUM(G792*F792)</f>
        <v>0</v>
      </c>
      <c r="I792" s="76"/>
      <c r="J792" s="48">
        <f>SUM(I792*F792)</f>
        <v>0</v>
      </c>
      <c r="K792" s="34"/>
      <c r="L792" s="44">
        <f>SUM(H792+J792)</f>
        <v>0</v>
      </c>
      <c r="M792" s="13"/>
      <c r="N792" s="25"/>
      <c r="O792" s="17" t="s">
        <v>100</v>
      </c>
      <c r="P792" s="20"/>
      <c r="Q792" s="46">
        <v>6</v>
      </c>
      <c r="R792" s="76"/>
      <c r="S792" s="47">
        <f>SUM(R792*Q792)</f>
        <v>0</v>
      </c>
      <c r="T792" s="76"/>
      <c r="U792" s="48">
        <f>SUM(T792*Q792)</f>
        <v>0</v>
      </c>
      <c r="V792" s="34"/>
      <c r="W792" s="44">
        <f>SUM(S792+U792)</f>
        <v>0</v>
      </c>
      <c r="X792" s="23"/>
      <c r="Y792" s="25"/>
      <c r="Z792" s="17" t="s">
        <v>100</v>
      </c>
      <c r="AA792" s="20"/>
      <c r="AB792" s="46">
        <v>6</v>
      </c>
      <c r="AC792" s="76"/>
      <c r="AD792" s="47">
        <f>SUM(AC792*AB792)</f>
        <v>0</v>
      </c>
      <c r="AE792" s="76"/>
      <c r="AF792" s="48">
        <f>SUM(AE792*AB792)</f>
        <v>0</v>
      </c>
      <c r="AG792" s="34"/>
      <c r="AH792" s="44">
        <f>SUM(AD792+AF792)</f>
        <v>0</v>
      </c>
      <c r="AI792" s="23"/>
      <c r="AJ792" s="13"/>
      <c r="AK792" s="13"/>
      <c r="AL792" s="13"/>
      <c r="AM792" s="13"/>
      <c r="AN792" s="13"/>
      <c r="AO792" s="13"/>
      <c r="AP792" s="13"/>
      <c r="AQ792" s="13"/>
      <c r="AR792" s="13"/>
      <c r="AS792" s="70"/>
      <c r="AY792" s="73"/>
    </row>
    <row r="793" spans="2:51" x14ac:dyDescent="0.2">
      <c r="B793" s="36"/>
      <c r="C793" s="25"/>
      <c r="D793" s="17" t="s">
        <v>101</v>
      </c>
      <c r="E793" s="45"/>
      <c r="F793" s="46">
        <v>4</v>
      </c>
      <c r="G793" s="76"/>
      <c r="H793" s="47">
        <f>SUM(G793*F793)</f>
        <v>0</v>
      </c>
      <c r="I793" s="76"/>
      <c r="J793" s="48">
        <f>SUM(I793*F793)</f>
        <v>0</v>
      </c>
      <c r="K793" s="34"/>
      <c r="L793" s="44">
        <f>SUM(H793+J793)</f>
        <v>0</v>
      </c>
      <c r="M793" s="13"/>
      <c r="N793" s="25"/>
      <c r="O793" s="17" t="s">
        <v>101</v>
      </c>
      <c r="P793" s="45"/>
      <c r="Q793" s="46">
        <v>4</v>
      </c>
      <c r="R793" s="76"/>
      <c r="S793" s="47">
        <f>SUM(R793*Q793)</f>
        <v>0</v>
      </c>
      <c r="T793" s="76"/>
      <c r="U793" s="48">
        <f>SUM(T793*Q793)</f>
        <v>0</v>
      </c>
      <c r="V793" s="34"/>
      <c r="W793" s="44">
        <f>SUM(S793+U793)</f>
        <v>0</v>
      </c>
      <c r="X793" s="23"/>
      <c r="Y793" s="25"/>
      <c r="Z793" s="17" t="s">
        <v>101</v>
      </c>
      <c r="AA793" s="45"/>
      <c r="AB793" s="46">
        <v>4</v>
      </c>
      <c r="AC793" s="76"/>
      <c r="AD793" s="47">
        <f>SUM(AC793*AB793)</f>
        <v>0</v>
      </c>
      <c r="AE793" s="76"/>
      <c r="AF793" s="48">
        <f>SUM(AE793*AB793)</f>
        <v>0</v>
      </c>
      <c r="AG793" s="34"/>
      <c r="AH793" s="44">
        <f>SUM(AD793+AF793)</f>
        <v>0</v>
      </c>
      <c r="AI793" s="23"/>
      <c r="AJ793" s="13"/>
      <c r="AK793" s="13"/>
      <c r="AL793" s="13"/>
      <c r="AM793" s="13"/>
      <c r="AN793" s="13"/>
      <c r="AO793" s="13"/>
      <c r="AP793" s="13"/>
      <c r="AQ793" s="13"/>
      <c r="AR793" s="13"/>
      <c r="AS793" s="70"/>
      <c r="AY793" s="73"/>
    </row>
    <row r="794" spans="2:51" x14ac:dyDescent="0.2">
      <c r="B794" s="36"/>
      <c r="C794" s="25"/>
      <c r="D794" s="17" t="s">
        <v>102</v>
      </c>
      <c r="E794" s="20"/>
      <c r="F794" s="29">
        <v>2</v>
      </c>
      <c r="G794" s="76"/>
      <c r="H794" s="26">
        <f>SUM(G794*F794)</f>
        <v>0</v>
      </c>
      <c r="I794" s="76"/>
      <c r="J794" s="26">
        <f>SUM(I794*F794)</f>
        <v>0</v>
      </c>
      <c r="K794" s="37"/>
      <c r="L794" s="35">
        <f>SUM(H794+J794)</f>
        <v>0</v>
      </c>
      <c r="M794" s="13"/>
      <c r="N794" s="25"/>
      <c r="O794" s="17" t="s">
        <v>102</v>
      </c>
      <c r="P794" s="20"/>
      <c r="Q794" s="29">
        <v>2</v>
      </c>
      <c r="R794" s="76"/>
      <c r="S794" s="26">
        <f>SUM(R794*Q794)</f>
        <v>0</v>
      </c>
      <c r="T794" s="76"/>
      <c r="U794" s="26">
        <f>SUM(T794*Q794)</f>
        <v>0</v>
      </c>
      <c r="V794" s="37"/>
      <c r="W794" s="35">
        <f>SUM(S794+U794)</f>
        <v>0</v>
      </c>
      <c r="X794" s="23"/>
      <c r="Y794" s="25"/>
      <c r="Z794" s="17" t="s">
        <v>102</v>
      </c>
      <c r="AA794" s="20"/>
      <c r="AB794" s="29">
        <v>2</v>
      </c>
      <c r="AC794" s="76"/>
      <c r="AD794" s="26">
        <f>SUM(AC794*AB794)</f>
        <v>0</v>
      </c>
      <c r="AE794" s="76"/>
      <c r="AF794" s="26">
        <f>SUM(AE794*AB794)</f>
        <v>0</v>
      </c>
      <c r="AG794" s="37"/>
      <c r="AH794" s="35">
        <f>SUM(AD794+AF794)</f>
        <v>0</v>
      </c>
      <c r="AI794" s="23"/>
      <c r="AJ794" s="13"/>
      <c r="AK794" s="13"/>
      <c r="AL794" s="13"/>
      <c r="AM794" s="13"/>
      <c r="AN794" s="13"/>
      <c r="AO794" s="13"/>
      <c r="AP794" s="13"/>
      <c r="AQ794" s="13"/>
      <c r="AR794" s="13"/>
      <c r="AS794" s="70"/>
      <c r="AY794" s="73"/>
    </row>
    <row r="795" spans="2:51" x14ac:dyDescent="0.2">
      <c r="B795" s="36"/>
      <c r="C795" s="25"/>
      <c r="D795" s="17" t="s">
        <v>103</v>
      </c>
      <c r="E795" s="78"/>
      <c r="F795" s="29">
        <v>6</v>
      </c>
      <c r="G795" s="76"/>
      <c r="H795" s="26">
        <f>SUM(G795*F795)</f>
        <v>0</v>
      </c>
      <c r="I795" s="76"/>
      <c r="J795" s="26">
        <f>SUM(I795*F795)</f>
        <v>0</v>
      </c>
      <c r="K795" s="34"/>
      <c r="L795" s="35">
        <f>SUM(H795+J795)</f>
        <v>0</v>
      </c>
      <c r="M795" s="13"/>
      <c r="N795" s="25"/>
      <c r="O795" s="17" t="s">
        <v>103</v>
      </c>
      <c r="P795" s="78"/>
      <c r="Q795" s="29">
        <v>6</v>
      </c>
      <c r="R795" s="76"/>
      <c r="S795" s="26">
        <f>SUM(R795*Q795)</f>
        <v>0</v>
      </c>
      <c r="T795" s="76"/>
      <c r="U795" s="26">
        <f>SUM(T795*Q795)</f>
        <v>0</v>
      </c>
      <c r="V795" s="34"/>
      <c r="W795" s="35">
        <f>SUM(S795+U795)</f>
        <v>0</v>
      </c>
      <c r="X795" s="23"/>
      <c r="Y795" s="25"/>
      <c r="Z795" s="17" t="s">
        <v>103</v>
      </c>
      <c r="AA795" s="78"/>
      <c r="AB795" s="29">
        <v>6</v>
      </c>
      <c r="AC795" s="76"/>
      <c r="AD795" s="26">
        <f>SUM(AC795*AB795)</f>
        <v>0</v>
      </c>
      <c r="AE795" s="76"/>
      <c r="AF795" s="26">
        <f>SUM(AE795*AB795)</f>
        <v>0</v>
      </c>
      <c r="AG795" s="34"/>
      <c r="AH795" s="35">
        <f>SUM(AD795+AF795)</f>
        <v>0</v>
      </c>
      <c r="AI795" s="23"/>
      <c r="AJ795" s="13"/>
      <c r="AK795" s="13"/>
      <c r="AL795" s="13"/>
      <c r="AM795" s="13"/>
      <c r="AN795" s="13"/>
      <c r="AO795" s="13"/>
      <c r="AP795" s="13"/>
      <c r="AQ795" s="13"/>
      <c r="AR795" s="13"/>
      <c r="AS795" s="70"/>
      <c r="AY795" s="73"/>
    </row>
    <row r="796" spans="2:51" x14ac:dyDescent="0.2">
      <c r="B796" s="36"/>
      <c r="C796" s="25"/>
      <c r="D796" s="17" t="s">
        <v>104</v>
      </c>
      <c r="E796" s="78"/>
      <c r="F796" s="29">
        <v>4</v>
      </c>
      <c r="G796" s="76"/>
      <c r="H796" s="26">
        <f>SUM(G796*F796)</f>
        <v>0</v>
      </c>
      <c r="I796" s="76"/>
      <c r="J796" s="26">
        <f>SUM(I796*F796)</f>
        <v>0</v>
      </c>
      <c r="K796" s="34"/>
      <c r="L796" s="35">
        <f>SUM(H796+J796)</f>
        <v>0</v>
      </c>
      <c r="M796" s="13"/>
      <c r="N796" s="25"/>
      <c r="O796" s="17" t="s">
        <v>104</v>
      </c>
      <c r="P796" s="78"/>
      <c r="Q796" s="29">
        <v>4</v>
      </c>
      <c r="R796" s="76"/>
      <c r="S796" s="26">
        <f>SUM(R796*Q796)</f>
        <v>0</v>
      </c>
      <c r="T796" s="76"/>
      <c r="U796" s="26">
        <f>SUM(T796*Q796)</f>
        <v>0</v>
      </c>
      <c r="V796" s="34"/>
      <c r="W796" s="35">
        <f>SUM(S796+U796)</f>
        <v>0</v>
      </c>
      <c r="X796" s="23"/>
      <c r="Y796" s="25"/>
      <c r="Z796" s="17" t="s">
        <v>104</v>
      </c>
      <c r="AA796" s="78"/>
      <c r="AB796" s="29">
        <v>4</v>
      </c>
      <c r="AC796" s="76"/>
      <c r="AD796" s="26">
        <f>SUM(AC796*AB796)</f>
        <v>0</v>
      </c>
      <c r="AE796" s="76"/>
      <c r="AF796" s="26">
        <f>SUM(AE796*AB796)</f>
        <v>0</v>
      </c>
      <c r="AG796" s="34"/>
      <c r="AH796" s="35">
        <f>SUM(AD796+AF796)</f>
        <v>0</v>
      </c>
      <c r="AI796" s="23"/>
      <c r="AJ796" s="13"/>
      <c r="AK796" s="13"/>
      <c r="AL796" s="13"/>
      <c r="AM796" s="13"/>
      <c r="AN796" s="13"/>
      <c r="AO796" s="13"/>
      <c r="AP796" s="13"/>
      <c r="AQ796" s="13"/>
      <c r="AR796" s="13"/>
      <c r="AS796" s="70"/>
      <c r="AY796" s="73"/>
    </row>
    <row r="797" spans="2:51" x14ac:dyDescent="0.2">
      <c r="B797" s="36"/>
      <c r="C797" s="36"/>
      <c r="D797" s="13"/>
      <c r="E797" s="49"/>
      <c r="F797" s="22"/>
      <c r="G797" s="89"/>
      <c r="H797" s="23"/>
      <c r="I797" s="89"/>
      <c r="J797" s="23"/>
      <c r="K797" s="13"/>
      <c r="L797" s="24"/>
      <c r="M797" s="13"/>
      <c r="N797" s="36"/>
      <c r="O797" s="13"/>
      <c r="P797" s="49"/>
      <c r="Q797" s="22"/>
      <c r="R797" s="89"/>
      <c r="S797" s="23"/>
      <c r="T797" s="89"/>
      <c r="U797" s="23"/>
      <c r="V797" s="13"/>
      <c r="W797" s="24"/>
      <c r="X797" s="23"/>
      <c r="Y797" s="36"/>
      <c r="Z797" s="13"/>
      <c r="AA797" s="49"/>
      <c r="AB797" s="22"/>
      <c r="AC797" s="89"/>
      <c r="AD797" s="23"/>
      <c r="AE797" s="89"/>
      <c r="AF797" s="23"/>
      <c r="AG797" s="13"/>
      <c r="AH797" s="24"/>
      <c r="AI797" s="23"/>
      <c r="AJ797" s="13"/>
      <c r="AK797" s="13"/>
      <c r="AL797" s="13"/>
      <c r="AM797" s="13"/>
      <c r="AN797" s="13"/>
      <c r="AO797" s="13"/>
      <c r="AP797" s="13"/>
      <c r="AQ797" s="13"/>
      <c r="AR797" s="13"/>
      <c r="AS797" s="70"/>
      <c r="AY797" s="73"/>
    </row>
    <row r="798" spans="2:51" ht="13.5" thickBot="1" x14ac:dyDescent="0.25">
      <c r="B798" s="36"/>
      <c r="C798" s="36"/>
      <c r="D798" s="13"/>
      <c r="E798" s="49"/>
      <c r="F798" s="22"/>
      <c r="G798" s="107" t="s">
        <v>105</v>
      </c>
      <c r="H798" s="108">
        <f>SUM(H780:H796)</f>
        <v>0</v>
      </c>
      <c r="I798" s="107" t="s">
        <v>106</v>
      </c>
      <c r="J798" s="108">
        <f>SUM(J780:J796)</f>
        <v>0</v>
      </c>
      <c r="K798" s="13"/>
      <c r="L798" s="24"/>
      <c r="M798" s="13"/>
      <c r="N798" s="36"/>
      <c r="O798" s="13"/>
      <c r="P798" s="49"/>
      <c r="Q798" s="22"/>
      <c r="R798" s="107" t="s">
        <v>105</v>
      </c>
      <c r="S798" s="108">
        <f>SUM(S780:S796)</f>
        <v>0</v>
      </c>
      <c r="T798" s="107" t="s">
        <v>106</v>
      </c>
      <c r="U798" s="108">
        <f>SUM(U780:U796)</f>
        <v>0</v>
      </c>
      <c r="V798" s="13"/>
      <c r="W798" s="24"/>
      <c r="X798" s="23"/>
      <c r="Y798" s="36"/>
      <c r="Z798" s="13"/>
      <c r="AA798" s="49"/>
      <c r="AB798" s="22"/>
      <c r="AC798" s="107" t="s">
        <v>105</v>
      </c>
      <c r="AD798" s="108">
        <f>SUM(AD780:AD796)</f>
        <v>0</v>
      </c>
      <c r="AE798" s="107" t="s">
        <v>106</v>
      </c>
      <c r="AF798" s="108">
        <f>SUM(AF780:AF796)</f>
        <v>0</v>
      </c>
      <c r="AG798" s="13"/>
      <c r="AH798" s="24"/>
      <c r="AI798" s="23"/>
      <c r="AJ798" s="13"/>
      <c r="AK798" s="13"/>
      <c r="AL798" s="13"/>
      <c r="AM798" s="13"/>
      <c r="AN798" s="13"/>
      <c r="AO798" s="13"/>
      <c r="AP798" s="13"/>
      <c r="AQ798" s="13"/>
      <c r="AR798" s="13"/>
      <c r="AS798" s="70"/>
      <c r="AY798" s="73"/>
    </row>
    <row r="799" spans="2:51" ht="13.5" thickBot="1" x14ac:dyDescent="0.25">
      <c r="B799" s="36"/>
      <c r="C799" s="36"/>
      <c r="D799" s="13"/>
      <c r="E799" s="49"/>
      <c r="F799" s="22"/>
      <c r="G799" s="83"/>
      <c r="H799" s="84"/>
      <c r="I799" s="84"/>
      <c r="J799" s="85" t="s">
        <v>107</v>
      </c>
      <c r="K799" s="86"/>
      <c r="L799" s="87">
        <f>SUM(L780:L796)</f>
        <v>0</v>
      </c>
      <c r="M799" s="13"/>
      <c r="N799" s="36"/>
      <c r="O799" s="13"/>
      <c r="P799" s="49"/>
      <c r="Q799" s="22"/>
      <c r="R799" s="83"/>
      <c r="S799" s="84"/>
      <c r="T799" s="84"/>
      <c r="U799" s="85" t="s">
        <v>107</v>
      </c>
      <c r="V799" s="86"/>
      <c r="W799" s="87">
        <f>SUM(W780:W796)</f>
        <v>0</v>
      </c>
      <c r="X799" s="23"/>
      <c r="Y799" s="36"/>
      <c r="Z799" s="13"/>
      <c r="AA799" s="49"/>
      <c r="AB799" s="22"/>
      <c r="AC799" s="83"/>
      <c r="AD799" s="84"/>
      <c r="AE799" s="84"/>
      <c r="AF799" s="85" t="s">
        <v>107</v>
      </c>
      <c r="AG799" s="86"/>
      <c r="AH799" s="87">
        <f>SUM(AH780:AH796)</f>
        <v>0</v>
      </c>
      <c r="AI799" s="23"/>
      <c r="AJ799" s="13"/>
      <c r="AK799" s="13"/>
      <c r="AL799" s="13"/>
      <c r="AM799" s="13"/>
      <c r="AN799" s="13"/>
      <c r="AO799" s="13"/>
      <c r="AP799" s="13"/>
      <c r="AQ799" s="13"/>
      <c r="AR799" s="13"/>
      <c r="AS799" s="70"/>
      <c r="AY799" s="73"/>
    </row>
    <row r="800" spans="2:51" x14ac:dyDescent="0.2">
      <c r="B800" s="36"/>
      <c r="C800" s="36"/>
      <c r="D800" s="100"/>
      <c r="E800" s="49"/>
      <c r="F800" s="22"/>
      <c r="G800" s="81"/>
      <c r="H800" s="82"/>
      <c r="I800" s="88"/>
      <c r="J800" s="88"/>
      <c r="K800" s="13"/>
      <c r="L800" s="24"/>
      <c r="M800" s="13"/>
      <c r="N800" s="36"/>
      <c r="O800" s="100"/>
      <c r="P800" s="49"/>
      <c r="Q800" s="22"/>
      <c r="R800" s="81"/>
      <c r="S800" s="82"/>
      <c r="T800" s="88"/>
      <c r="U800" s="88"/>
      <c r="V800" s="13"/>
      <c r="W800" s="24"/>
      <c r="X800" s="23"/>
      <c r="Y800" s="36"/>
      <c r="Z800" s="100"/>
      <c r="AA800" s="49"/>
      <c r="AB800" s="22"/>
      <c r="AC800" s="81"/>
      <c r="AD800" s="82"/>
      <c r="AE800" s="88"/>
      <c r="AF800" s="88"/>
      <c r="AG800" s="13"/>
      <c r="AH800" s="24"/>
      <c r="AI800" s="23"/>
      <c r="AJ800" s="13"/>
      <c r="AK800" s="13"/>
      <c r="AL800" s="13"/>
      <c r="AM800" s="13"/>
      <c r="AN800" s="13"/>
      <c r="AO800" s="13"/>
      <c r="AP800" s="13"/>
      <c r="AQ800" s="13"/>
      <c r="AR800" s="13"/>
      <c r="AS800" s="70"/>
      <c r="AY800" s="73"/>
    </row>
    <row r="801" spans="2:53" x14ac:dyDescent="0.2">
      <c r="B801" s="36"/>
      <c r="C801" s="36"/>
      <c r="D801" s="100"/>
      <c r="E801" s="89" t="s">
        <v>108</v>
      </c>
      <c r="F801" s="22"/>
      <c r="G801" s="90"/>
      <c r="H801" s="91">
        <f>IF(G801="Yes",-0.1,0)</f>
        <v>0</v>
      </c>
      <c r="I801" s="23"/>
      <c r="J801" s="23"/>
      <c r="K801" s="13"/>
      <c r="L801" s="24"/>
      <c r="M801" s="13"/>
      <c r="N801" s="36"/>
      <c r="O801" s="100"/>
      <c r="P801" s="89" t="s">
        <v>108</v>
      </c>
      <c r="Q801" s="22"/>
      <c r="R801" s="90"/>
      <c r="S801" s="91">
        <f>IF(R801="Yes",-0.1,0)</f>
        <v>0</v>
      </c>
      <c r="T801" s="23"/>
      <c r="U801" s="23"/>
      <c r="V801" s="13"/>
      <c r="W801" s="24"/>
      <c r="X801" s="23"/>
      <c r="Y801" s="36"/>
      <c r="Z801" s="100"/>
      <c r="AA801" s="89" t="s">
        <v>108</v>
      </c>
      <c r="AB801" s="22"/>
      <c r="AC801" s="90"/>
      <c r="AD801" s="91">
        <f>IF(AC801="Yes",-0.1,0)</f>
        <v>0</v>
      </c>
      <c r="AE801" s="23"/>
      <c r="AF801" s="23"/>
      <c r="AG801" s="13"/>
      <c r="AH801" s="24"/>
      <c r="AI801" s="23"/>
      <c r="AJ801" s="13"/>
      <c r="AK801" s="13"/>
      <c r="AL801" s="13"/>
      <c r="AM801" s="13"/>
      <c r="AN801" s="13"/>
      <c r="AO801" s="13"/>
      <c r="AP801" s="13"/>
      <c r="AQ801" s="13"/>
      <c r="AR801" s="13"/>
      <c r="AS801" s="70"/>
      <c r="AY801" s="73"/>
    </row>
    <row r="802" spans="2:53" x14ac:dyDescent="0.2">
      <c r="B802" s="36"/>
      <c r="C802" s="36"/>
      <c r="D802" s="100"/>
      <c r="E802" s="89" t="s">
        <v>109</v>
      </c>
      <c r="F802" s="92"/>
      <c r="G802" s="90"/>
      <c r="H802" s="91">
        <f>IF(G802="Yes",-0.03,0)</f>
        <v>0</v>
      </c>
      <c r="I802" s="23"/>
      <c r="J802" s="23"/>
      <c r="K802" s="13"/>
      <c r="L802" s="24"/>
      <c r="M802" s="13"/>
      <c r="N802" s="36"/>
      <c r="O802" s="100"/>
      <c r="P802" s="89" t="s">
        <v>109</v>
      </c>
      <c r="Q802" s="92"/>
      <c r="R802" s="90"/>
      <c r="S802" s="91">
        <f>IF(R802="Yes",-0.03,0)</f>
        <v>0</v>
      </c>
      <c r="T802" s="23"/>
      <c r="U802" s="23"/>
      <c r="V802" s="13"/>
      <c r="W802" s="24"/>
      <c r="X802" s="23"/>
      <c r="Y802" s="36"/>
      <c r="Z802" s="100"/>
      <c r="AA802" s="89" t="s">
        <v>109</v>
      </c>
      <c r="AB802" s="92"/>
      <c r="AC802" s="90"/>
      <c r="AD802" s="91">
        <f>IF(AC802="Yes",-0.03,0)</f>
        <v>0</v>
      </c>
      <c r="AE802" s="23"/>
      <c r="AF802" s="23"/>
      <c r="AG802" s="13"/>
      <c r="AH802" s="24"/>
      <c r="AI802" s="23"/>
      <c r="AJ802" s="13"/>
      <c r="AK802" s="13"/>
      <c r="AL802" s="13"/>
      <c r="AM802" s="13"/>
      <c r="AN802" s="13"/>
      <c r="AO802" s="13"/>
      <c r="AP802" s="13"/>
      <c r="AQ802" s="13"/>
      <c r="AR802" s="13"/>
      <c r="AS802" s="70"/>
      <c r="AY802" s="73"/>
    </row>
    <row r="803" spans="2:53" ht="13.5" thickBot="1" x14ac:dyDescent="0.25">
      <c r="B803" s="36"/>
      <c r="C803" s="36"/>
      <c r="D803" s="13"/>
      <c r="E803" s="89" t="s">
        <v>110</v>
      </c>
      <c r="F803" s="22"/>
      <c r="G803" s="90"/>
      <c r="H803" s="93">
        <f>IF(G803="Yes",-0.1,0)</f>
        <v>0</v>
      </c>
      <c r="I803" s="100"/>
      <c r="J803" s="100"/>
      <c r="K803" s="13"/>
      <c r="L803" s="24"/>
      <c r="M803" s="13"/>
      <c r="N803" s="36"/>
      <c r="O803" s="13"/>
      <c r="P803" s="89" t="s">
        <v>110</v>
      </c>
      <c r="Q803" s="22"/>
      <c r="R803" s="90"/>
      <c r="S803" s="93">
        <f>IF(R803="Yes",-0.1,0)</f>
        <v>0</v>
      </c>
      <c r="T803" s="100"/>
      <c r="U803" s="100"/>
      <c r="V803" s="13"/>
      <c r="W803" s="24"/>
      <c r="X803" s="23"/>
      <c r="Y803" s="36"/>
      <c r="Z803" s="13"/>
      <c r="AA803" s="89" t="s">
        <v>110</v>
      </c>
      <c r="AB803" s="22"/>
      <c r="AC803" s="90"/>
      <c r="AD803" s="93">
        <f>IF(AC803="Yes",-0.1,0)</f>
        <v>0</v>
      </c>
      <c r="AE803" s="100"/>
      <c r="AF803" s="100"/>
      <c r="AG803" s="13"/>
      <c r="AH803" s="24"/>
      <c r="AI803" s="23"/>
      <c r="AJ803" s="13"/>
      <c r="AK803" s="13"/>
      <c r="AL803" s="13"/>
      <c r="AM803" s="13"/>
      <c r="AN803" s="13"/>
      <c r="AO803" s="13"/>
      <c r="AP803" s="13"/>
      <c r="AQ803" s="13"/>
      <c r="AR803" s="13"/>
      <c r="AS803" s="70"/>
      <c r="AY803" s="73"/>
    </row>
    <row r="804" spans="2:53" ht="13.5" thickBot="1" x14ac:dyDescent="0.25">
      <c r="B804" s="36"/>
      <c r="C804" s="36"/>
      <c r="D804" s="13"/>
      <c r="E804" s="49"/>
      <c r="F804" s="22"/>
      <c r="G804" s="81"/>
      <c r="H804" s="94">
        <f>SUM(H801:H803)</f>
        <v>0</v>
      </c>
      <c r="I804" s="95"/>
      <c r="J804" s="96" t="s">
        <v>111</v>
      </c>
      <c r="K804" s="97"/>
      <c r="L804" s="87">
        <f>SUM(L799*H804)</f>
        <v>0</v>
      </c>
      <c r="M804" s="13"/>
      <c r="N804" s="36"/>
      <c r="O804" s="13"/>
      <c r="P804" s="49"/>
      <c r="Q804" s="22"/>
      <c r="R804" s="81"/>
      <c r="S804" s="94">
        <f>SUM(S801:S803)</f>
        <v>0</v>
      </c>
      <c r="T804" s="95"/>
      <c r="U804" s="96" t="s">
        <v>111</v>
      </c>
      <c r="V804" s="97"/>
      <c r="W804" s="87">
        <f>SUM(W799*S804)</f>
        <v>0</v>
      </c>
      <c r="X804" s="23"/>
      <c r="Y804" s="36"/>
      <c r="Z804" s="13"/>
      <c r="AA804" s="49"/>
      <c r="AB804" s="22"/>
      <c r="AC804" s="81"/>
      <c r="AD804" s="94">
        <f>SUM(AD801:AD803)</f>
        <v>0</v>
      </c>
      <c r="AE804" s="95"/>
      <c r="AF804" s="96" t="s">
        <v>111</v>
      </c>
      <c r="AG804" s="97"/>
      <c r="AH804" s="87">
        <f>SUM(AH799*AD804)</f>
        <v>0</v>
      </c>
      <c r="AI804" s="23"/>
      <c r="AJ804" s="13"/>
      <c r="AK804" s="13"/>
      <c r="AL804" s="13"/>
      <c r="AM804" s="13"/>
      <c r="AN804" s="13"/>
      <c r="AO804" s="13"/>
      <c r="AP804" s="13"/>
      <c r="AQ804" s="13"/>
      <c r="AR804" s="13"/>
      <c r="AS804" s="70"/>
      <c r="AY804" s="73"/>
    </row>
    <row r="805" spans="2:53" ht="13.5" thickBot="1" x14ac:dyDescent="0.25">
      <c r="B805" s="36"/>
      <c r="C805" s="36"/>
      <c r="D805" s="13"/>
      <c r="E805" s="13"/>
      <c r="F805" s="13"/>
      <c r="G805" s="13"/>
      <c r="H805" s="23"/>
      <c r="I805" s="13"/>
      <c r="J805" s="23"/>
      <c r="K805" s="13"/>
      <c r="L805" s="24"/>
      <c r="M805" s="13"/>
      <c r="N805" s="36"/>
      <c r="O805" s="13"/>
      <c r="P805" s="13"/>
      <c r="Q805" s="13"/>
      <c r="R805" s="13"/>
      <c r="S805" s="23"/>
      <c r="T805" s="13"/>
      <c r="U805" s="23"/>
      <c r="V805" s="13"/>
      <c r="W805" s="24"/>
      <c r="X805" s="23"/>
      <c r="Y805" s="36"/>
      <c r="Z805" s="13"/>
      <c r="AA805" s="13"/>
      <c r="AB805" s="13"/>
      <c r="AC805" s="13"/>
      <c r="AD805" s="23"/>
      <c r="AE805" s="13"/>
      <c r="AF805" s="23"/>
      <c r="AG805" s="13"/>
      <c r="AH805" s="24"/>
      <c r="AI805" s="23"/>
      <c r="AJ805" s="13"/>
      <c r="AK805" s="13"/>
      <c r="AL805" s="13"/>
      <c r="AM805" s="13"/>
      <c r="AN805" s="13"/>
      <c r="AO805" s="13"/>
      <c r="AP805" s="13"/>
      <c r="AQ805" s="13"/>
      <c r="AR805" s="13"/>
      <c r="AS805" s="70"/>
      <c r="AY805" s="73"/>
    </row>
    <row r="806" spans="2:53" ht="13.5" thickBot="1" x14ac:dyDescent="0.25">
      <c r="B806" s="36"/>
      <c r="C806" s="38"/>
      <c r="D806" s="39"/>
      <c r="E806" s="39"/>
      <c r="F806" s="39"/>
      <c r="G806" s="39"/>
      <c r="H806" s="98"/>
      <c r="I806" s="99"/>
      <c r="J806" s="85" t="s">
        <v>112</v>
      </c>
      <c r="K806" s="86"/>
      <c r="L806" s="87">
        <f>SUM(L799+L804)</f>
        <v>0</v>
      </c>
      <c r="M806" s="13"/>
      <c r="N806" s="38"/>
      <c r="O806" s="39"/>
      <c r="P806" s="39"/>
      <c r="Q806" s="39"/>
      <c r="R806" s="39"/>
      <c r="S806" s="98"/>
      <c r="T806" s="99"/>
      <c r="U806" s="85" t="s">
        <v>112</v>
      </c>
      <c r="V806" s="86"/>
      <c r="W806" s="87">
        <f>SUM(W799+W804)</f>
        <v>0</v>
      </c>
      <c r="X806" s="23"/>
      <c r="Y806" s="38"/>
      <c r="Z806" s="39"/>
      <c r="AA806" s="39"/>
      <c r="AB806" s="39"/>
      <c r="AC806" s="39"/>
      <c r="AD806" s="98"/>
      <c r="AE806" s="99"/>
      <c r="AF806" s="85" t="s">
        <v>112</v>
      </c>
      <c r="AG806" s="86"/>
      <c r="AH806" s="87">
        <f>SUM(AH799+AH804)</f>
        <v>0</v>
      </c>
      <c r="AI806" s="23"/>
      <c r="AJ806" s="13"/>
      <c r="AK806" s="13"/>
      <c r="AL806" s="13"/>
      <c r="AM806" s="13"/>
      <c r="AN806" s="13"/>
      <c r="AO806" s="13"/>
      <c r="AP806" s="13"/>
      <c r="AQ806" s="13"/>
      <c r="AR806" s="13"/>
      <c r="AS806" s="70"/>
      <c r="AY806" s="73"/>
    </row>
    <row r="807" spans="2:53" ht="13.5" thickBot="1" x14ac:dyDescent="0.25">
      <c r="B807" s="38"/>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72"/>
    </row>
    <row r="808" spans="2:53" ht="13.5" thickBot="1" x14ac:dyDescent="0.25"/>
    <row r="809" spans="2:53" ht="18" customHeight="1" thickBot="1" x14ac:dyDescent="0.3">
      <c r="B809" s="65"/>
      <c r="C809" s="66"/>
      <c r="D809" s="66"/>
      <c r="E809" s="66"/>
      <c r="F809" s="67"/>
      <c r="G809" s="67"/>
      <c r="H809" s="67"/>
      <c r="I809" s="67"/>
      <c r="J809" s="67"/>
      <c r="K809" s="66"/>
      <c r="L809" s="66"/>
      <c r="M809" s="66"/>
      <c r="N809" s="66"/>
      <c r="O809" s="80"/>
      <c r="P809" s="80"/>
      <c r="Q809" s="68"/>
      <c r="R809" s="68"/>
      <c r="S809" s="68"/>
      <c r="T809" s="68"/>
      <c r="U809" s="68"/>
      <c r="V809" s="66"/>
      <c r="W809" s="66"/>
      <c r="X809" s="66"/>
      <c r="Y809" s="66"/>
      <c r="Z809" s="80"/>
      <c r="AA809" s="80"/>
      <c r="AB809" s="68"/>
      <c r="AC809" s="68"/>
      <c r="AD809" s="68"/>
      <c r="AE809" s="68"/>
      <c r="AF809" s="68"/>
      <c r="AG809" s="66"/>
      <c r="AH809" s="66"/>
      <c r="AI809" s="66"/>
      <c r="AJ809" s="66"/>
      <c r="AK809" s="66"/>
      <c r="AL809" s="66"/>
      <c r="AM809" s="66"/>
      <c r="AN809" s="66"/>
      <c r="AO809" s="66"/>
      <c r="AP809" s="66"/>
      <c r="AQ809" s="66"/>
      <c r="AR809" s="66"/>
      <c r="AS809" s="69"/>
      <c r="AY809" s="73"/>
    </row>
    <row r="810" spans="2:53" ht="18" customHeight="1" thickBot="1" x14ac:dyDescent="0.3">
      <c r="B810" s="36"/>
      <c r="C810" s="264" t="s">
        <v>77</v>
      </c>
      <c r="D810" s="265"/>
      <c r="E810" s="266" t="str">
        <f>'CompetitorList &amp; ResultsSummary'!D42</f>
        <v>Competitor 24</v>
      </c>
      <c r="F810" s="266"/>
      <c r="G810" s="266"/>
      <c r="H810" s="266"/>
      <c r="I810" s="266"/>
      <c r="J810" s="266"/>
      <c r="K810" s="265" t="s">
        <v>78</v>
      </c>
      <c r="L810" s="265"/>
      <c r="M810" s="266" t="str">
        <f>'CompetitorList &amp; ResultsSummary'!F42</f>
        <v>Model 24</v>
      </c>
      <c r="N810" s="266"/>
      <c r="O810" s="266"/>
      <c r="P810" s="266"/>
      <c r="Q810" s="266"/>
      <c r="R810" s="266"/>
      <c r="S810" s="266"/>
      <c r="T810" s="113"/>
      <c r="U810" s="113"/>
      <c r="V810" s="97"/>
      <c r="W810" s="97"/>
      <c r="X810" s="97"/>
      <c r="Y810" s="97"/>
      <c r="Z810" s="97"/>
      <c r="AA810" s="97"/>
      <c r="AB810" s="97"/>
      <c r="AC810" s="97"/>
      <c r="AD810" s="97"/>
      <c r="AE810" s="113"/>
      <c r="AF810" s="113"/>
      <c r="AG810" s="97"/>
      <c r="AH810" s="97"/>
      <c r="AI810" s="97"/>
      <c r="AJ810" s="97"/>
      <c r="AK810" s="267"/>
      <c r="AL810" s="267"/>
      <c r="AM810" s="267"/>
      <c r="AN810" s="267"/>
      <c r="AO810" s="267"/>
      <c r="AP810" s="267"/>
      <c r="AQ810" s="267"/>
      <c r="AR810" s="268"/>
      <c r="AS810" s="70"/>
      <c r="AY810" s="73"/>
    </row>
    <row r="811" spans="2:53" ht="18" customHeight="1" thickBot="1" x14ac:dyDescent="0.25">
      <c r="B811" s="36"/>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70"/>
      <c r="AY811" s="73"/>
    </row>
    <row r="812" spans="2:53" ht="16.5" thickBot="1" x14ac:dyDescent="0.3">
      <c r="B812" s="36"/>
      <c r="C812" s="252" t="str">
        <f>E810</f>
        <v>Competitor 24</v>
      </c>
      <c r="D812" s="253"/>
      <c r="E812" s="253"/>
      <c r="F812" s="253"/>
      <c r="G812" s="253" t="s">
        <v>16</v>
      </c>
      <c r="H812" s="253"/>
      <c r="I812" s="253"/>
      <c r="J812" s="253"/>
      <c r="K812" s="253"/>
      <c r="L812" s="254"/>
      <c r="M812" s="71"/>
      <c r="N812" s="252" t="str">
        <f>E810</f>
        <v>Competitor 24</v>
      </c>
      <c r="O812" s="253"/>
      <c r="P812" s="253"/>
      <c r="Q812" s="253"/>
      <c r="R812" s="253" t="s">
        <v>20</v>
      </c>
      <c r="S812" s="253"/>
      <c r="T812" s="253"/>
      <c r="U812" s="253"/>
      <c r="V812" s="253"/>
      <c r="W812" s="254"/>
      <c r="X812" s="71"/>
      <c r="Y812" s="252" t="str">
        <f>C812</f>
        <v>Competitor 24</v>
      </c>
      <c r="Z812" s="253"/>
      <c r="AA812" s="253"/>
      <c r="AB812" s="253"/>
      <c r="AC812" s="253" t="s">
        <v>21</v>
      </c>
      <c r="AD812" s="253"/>
      <c r="AE812" s="253"/>
      <c r="AF812" s="253"/>
      <c r="AG812" s="253"/>
      <c r="AH812" s="254"/>
      <c r="AI812" s="71"/>
      <c r="AJ812" s="71"/>
      <c r="AK812" s="256" t="str">
        <f>E810</f>
        <v>Competitor 24</v>
      </c>
      <c r="AL812" s="257"/>
      <c r="AM812" s="257"/>
      <c r="AN812" s="80"/>
      <c r="AO812" s="80"/>
      <c r="AP812" s="258" t="s">
        <v>79</v>
      </c>
      <c r="AQ812" s="259"/>
      <c r="AR812" s="260"/>
      <c r="AS812" s="70"/>
      <c r="AY812" s="73"/>
    </row>
    <row r="813" spans="2:53" x14ac:dyDescent="0.2">
      <c r="B813" s="36"/>
      <c r="C813" s="255"/>
      <c r="D813" s="251"/>
      <c r="E813" s="251"/>
      <c r="F813" s="251"/>
      <c r="G813" s="251" t="s">
        <v>80</v>
      </c>
      <c r="H813" s="251"/>
      <c r="I813" s="251" t="s">
        <v>81</v>
      </c>
      <c r="J813" s="251"/>
      <c r="K813" s="104"/>
      <c r="L813" s="8" t="s">
        <v>11</v>
      </c>
      <c r="M813" s="49"/>
      <c r="N813" s="255"/>
      <c r="O813" s="251"/>
      <c r="P813" s="251"/>
      <c r="Q813" s="251"/>
      <c r="R813" s="251" t="s">
        <v>80</v>
      </c>
      <c r="S813" s="251"/>
      <c r="T813" s="251" t="s">
        <v>81</v>
      </c>
      <c r="U813" s="251"/>
      <c r="V813" s="104"/>
      <c r="W813" s="8" t="s">
        <v>11</v>
      </c>
      <c r="X813" s="49"/>
      <c r="Y813" s="255"/>
      <c r="Z813" s="251"/>
      <c r="AA813" s="251"/>
      <c r="AB813" s="251"/>
      <c r="AC813" s="251" t="s">
        <v>80</v>
      </c>
      <c r="AD813" s="251"/>
      <c r="AE813" s="251" t="s">
        <v>81</v>
      </c>
      <c r="AF813" s="251"/>
      <c r="AG813" s="104"/>
      <c r="AH813" s="8" t="s">
        <v>11</v>
      </c>
      <c r="AI813" s="49"/>
      <c r="AJ813" s="49"/>
      <c r="AK813" s="261"/>
      <c r="AL813" s="262"/>
      <c r="AM813" s="262"/>
      <c r="AN813" s="262"/>
      <c r="AO813" s="262"/>
      <c r="AP813" s="262"/>
      <c r="AQ813" s="262"/>
      <c r="AR813" s="263"/>
      <c r="AS813" s="70"/>
      <c r="AY813" s="73"/>
    </row>
    <row r="814" spans="2:53" x14ac:dyDescent="0.2">
      <c r="B814" s="36"/>
      <c r="C814" s="36"/>
      <c r="D814" s="247" t="s">
        <v>82</v>
      </c>
      <c r="E814" s="248"/>
      <c r="F814" s="9" t="s">
        <v>83</v>
      </c>
      <c r="G814" s="104" t="s">
        <v>84</v>
      </c>
      <c r="H814" s="104" t="s">
        <v>26</v>
      </c>
      <c r="I814" s="104" t="s">
        <v>84</v>
      </c>
      <c r="J814" s="104" t="s">
        <v>26</v>
      </c>
      <c r="K814" s="10"/>
      <c r="L814" s="8" t="s">
        <v>26</v>
      </c>
      <c r="M814" s="49"/>
      <c r="N814" s="36"/>
      <c r="O814" s="247" t="s">
        <v>82</v>
      </c>
      <c r="P814" s="248"/>
      <c r="Q814" s="9" t="s">
        <v>83</v>
      </c>
      <c r="R814" s="104" t="s">
        <v>84</v>
      </c>
      <c r="S814" s="104" t="s">
        <v>26</v>
      </c>
      <c r="T814" s="104" t="s">
        <v>84</v>
      </c>
      <c r="U814" s="104" t="s">
        <v>26</v>
      </c>
      <c r="V814" s="10"/>
      <c r="W814" s="8" t="s">
        <v>26</v>
      </c>
      <c r="X814" s="49"/>
      <c r="Y814" s="36"/>
      <c r="Z814" s="247" t="s">
        <v>82</v>
      </c>
      <c r="AA814" s="248"/>
      <c r="AB814" s="9" t="s">
        <v>83</v>
      </c>
      <c r="AC814" s="104" t="s">
        <v>84</v>
      </c>
      <c r="AD814" s="104" t="s">
        <v>26</v>
      </c>
      <c r="AE814" s="104" t="s">
        <v>84</v>
      </c>
      <c r="AF814" s="104" t="s">
        <v>26</v>
      </c>
      <c r="AG814" s="10"/>
      <c r="AH814" s="8" t="s">
        <v>26</v>
      </c>
      <c r="AI814" s="49"/>
      <c r="AJ814" s="49"/>
      <c r="AK814" s="11"/>
      <c r="AL814" s="12" t="s">
        <v>16</v>
      </c>
      <c r="AM814" s="12" t="s">
        <v>20</v>
      </c>
      <c r="AN814" s="12" t="s">
        <v>21</v>
      </c>
      <c r="AO814" s="49"/>
      <c r="AP814" s="13"/>
      <c r="AQ814" s="179" t="s">
        <v>85</v>
      </c>
      <c r="AR814" s="180">
        <f>AL815+AM815+AN815-AN817</f>
        <v>0</v>
      </c>
      <c r="AS814" s="70"/>
      <c r="AU814" s="102"/>
      <c r="AV814" s="102"/>
      <c r="AW814" s="102"/>
      <c r="AX814" s="102"/>
      <c r="AY814" s="102"/>
      <c r="AZ814" s="102"/>
      <c r="BA814" s="102"/>
    </row>
    <row r="815" spans="2:53" x14ac:dyDescent="0.2">
      <c r="B815" s="36"/>
      <c r="C815" s="16">
        <v>1</v>
      </c>
      <c r="D815" s="17" t="s">
        <v>86</v>
      </c>
      <c r="E815" s="106"/>
      <c r="F815" s="18">
        <v>11</v>
      </c>
      <c r="G815" s="76"/>
      <c r="H815" s="19">
        <f>SUM(G815*F815)</f>
        <v>0</v>
      </c>
      <c r="I815" s="76"/>
      <c r="J815" s="19">
        <f>SUM(I815*F815)</f>
        <v>0</v>
      </c>
      <c r="K815" s="20"/>
      <c r="L815" s="21">
        <f>SUM(H815+J815)</f>
        <v>0</v>
      </c>
      <c r="M815" s="13"/>
      <c r="N815" s="16">
        <v>1</v>
      </c>
      <c r="O815" s="17" t="s">
        <v>86</v>
      </c>
      <c r="P815" s="106"/>
      <c r="Q815" s="18">
        <v>11</v>
      </c>
      <c r="R815" s="76"/>
      <c r="S815" s="19">
        <f>SUM(R815*Q815)</f>
        <v>0</v>
      </c>
      <c r="T815" s="76"/>
      <c r="U815" s="19">
        <f>SUM(T815*Q815)</f>
        <v>0</v>
      </c>
      <c r="V815" s="20"/>
      <c r="W815" s="21">
        <f>SUM(S815+U815)</f>
        <v>0</v>
      </c>
      <c r="X815" s="176"/>
      <c r="Y815" s="16">
        <v>1</v>
      </c>
      <c r="Z815" s="17" t="s">
        <v>86</v>
      </c>
      <c r="AA815" s="106"/>
      <c r="AB815" s="18">
        <v>11</v>
      </c>
      <c r="AC815" s="76"/>
      <c r="AD815" s="19">
        <f>SUM(AC815*AB815)</f>
        <v>0</v>
      </c>
      <c r="AE815" s="76"/>
      <c r="AF815" s="19">
        <f>SUM(AE815*AB815)</f>
        <v>0</v>
      </c>
      <c r="AG815" s="20"/>
      <c r="AH815" s="21">
        <f>SUM(AD815+AF815)</f>
        <v>0</v>
      </c>
      <c r="AI815" s="176"/>
      <c r="AJ815" s="13"/>
      <c r="AK815" s="25"/>
      <c r="AL815" s="179">
        <f>SUM(L841)</f>
        <v>0</v>
      </c>
      <c r="AM815" s="179">
        <f>SUM(W841)</f>
        <v>0</v>
      </c>
      <c r="AN815" s="179">
        <f>SUM(AH841)</f>
        <v>0</v>
      </c>
      <c r="AO815" s="23"/>
      <c r="AP815" s="13"/>
      <c r="AQ815" s="100"/>
      <c r="AR815" s="15"/>
      <c r="AS815" s="70"/>
      <c r="AY815" s="73"/>
    </row>
    <row r="816" spans="2:53" x14ac:dyDescent="0.2">
      <c r="B816" s="36"/>
      <c r="C816" s="27">
        <v>2</v>
      </c>
      <c r="D816" s="77" t="s">
        <v>87</v>
      </c>
      <c r="E816" s="28"/>
      <c r="F816" s="29">
        <v>7</v>
      </c>
      <c r="G816" s="76"/>
      <c r="H816" s="26">
        <f>SUM(G816*F816)</f>
        <v>0</v>
      </c>
      <c r="I816" s="76"/>
      <c r="J816" s="30">
        <f>SUM(I816*F816)</f>
        <v>0</v>
      </c>
      <c r="K816" s="31"/>
      <c r="L816" s="32">
        <f>SUM(H816+J816)</f>
        <v>0</v>
      </c>
      <c r="M816" s="13"/>
      <c r="N816" s="27">
        <v>2</v>
      </c>
      <c r="O816" s="77" t="s">
        <v>87</v>
      </c>
      <c r="P816" s="28"/>
      <c r="Q816" s="29">
        <v>7</v>
      </c>
      <c r="R816" s="76"/>
      <c r="S816" s="26">
        <f>SUM(R816*Q816)</f>
        <v>0</v>
      </c>
      <c r="T816" s="76"/>
      <c r="U816" s="30">
        <f>SUM(T816*Q816)</f>
        <v>0</v>
      </c>
      <c r="V816" s="31"/>
      <c r="W816" s="32">
        <f>SUM(S816+U816)</f>
        <v>0</v>
      </c>
      <c r="X816" s="23"/>
      <c r="Y816" s="27">
        <v>2</v>
      </c>
      <c r="Z816" s="77" t="s">
        <v>87</v>
      </c>
      <c r="AA816" s="28"/>
      <c r="AB816" s="29">
        <v>7</v>
      </c>
      <c r="AC816" s="76"/>
      <c r="AD816" s="26">
        <f>SUM(AC816*AB816)</f>
        <v>0</v>
      </c>
      <c r="AE816" s="76"/>
      <c r="AF816" s="30">
        <f>SUM(AE816*AB816)</f>
        <v>0</v>
      </c>
      <c r="AG816" s="31"/>
      <c r="AH816" s="32">
        <f>SUM(AD816+AF816)</f>
        <v>0</v>
      </c>
      <c r="AI816" s="23"/>
      <c r="AJ816" s="13"/>
      <c r="AK816" s="36"/>
      <c r="AL816" s="23"/>
      <c r="AM816" s="23"/>
      <c r="AN816" s="23"/>
      <c r="AO816" s="23"/>
      <c r="AP816" s="13"/>
      <c r="AQ816" s="14"/>
      <c r="AR816" s="15"/>
      <c r="AS816" s="70"/>
      <c r="AY816" s="73"/>
    </row>
    <row r="817" spans="2:51" x14ac:dyDescent="0.2">
      <c r="B817" s="36"/>
      <c r="C817" s="25">
        <v>3</v>
      </c>
      <c r="D817" s="17" t="s">
        <v>88</v>
      </c>
      <c r="E817" s="28"/>
      <c r="F817" s="29">
        <v>7</v>
      </c>
      <c r="G817" s="76"/>
      <c r="H817" s="26">
        <f>SUM(G817*F817)</f>
        <v>0</v>
      </c>
      <c r="I817" s="76"/>
      <c r="J817" s="26">
        <f>SUM(I817*F817)</f>
        <v>0</v>
      </c>
      <c r="K817" s="34"/>
      <c r="L817" s="35">
        <f>SUM(H817+J817)</f>
        <v>0</v>
      </c>
      <c r="M817" s="13"/>
      <c r="N817" s="25">
        <v>3</v>
      </c>
      <c r="O817" s="17" t="s">
        <v>88</v>
      </c>
      <c r="P817" s="28"/>
      <c r="Q817" s="29">
        <v>7</v>
      </c>
      <c r="R817" s="76"/>
      <c r="S817" s="26">
        <f>SUM(R817*Q817)</f>
        <v>0</v>
      </c>
      <c r="T817" s="76"/>
      <c r="U817" s="26">
        <f>SUM(T817*Q817)</f>
        <v>0</v>
      </c>
      <c r="V817" s="34"/>
      <c r="W817" s="35">
        <f>SUM(S817+U817)</f>
        <v>0</v>
      </c>
      <c r="X817" s="23"/>
      <c r="Y817" s="25">
        <v>3</v>
      </c>
      <c r="Z817" s="17" t="s">
        <v>88</v>
      </c>
      <c r="AA817" s="28"/>
      <c r="AB817" s="29">
        <v>7</v>
      </c>
      <c r="AC817" s="76"/>
      <c r="AD817" s="26">
        <f>SUM(AC817*AB817)</f>
        <v>0</v>
      </c>
      <c r="AE817" s="76"/>
      <c r="AF817" s="26">
        <f>SUM(AE817*AB817)</f>
        <v>0</v>
      </c>
      <c r="AG817" s="34"/>
      <c r="AH817" s="35">
        <f>SUM(AD817+AF817)</f>
        <v>0</v>
      </c>
      <c r="AI817" s="23"/>
      <c r="AJ817" s="13"/>
      <c r="AK817" s="16" t="s">
        <v>89</v>
      </c>
      <c r="AL817" s="178">
        <f>MAX(AL815:AN815)</f>
        <v>0</v>
      </c>
      <c r="AM817" s="34" t="s">
        <v>90</v>
      </c>
      <c r="AN817" s="179">
        <f>MIN(AL815:AN815)</f>
        <v>0</v>
      </c>
      <c r="AO817" s="23"/>
      <c r="AP817" s="13"/>
      <c r="AQ817" s="14"/>
      <c r="AR817" s="15"/>
      <c r="AS817" s="70"/>
      <c r="AY817" s="73"/>
    </row>
    <row r="818" spans="2:51" x14ac:dyDescent="0.2">
      <c r="B818" s="36"/>
      <c r="C818" s="27">
        <v>4</v>
      </c>
      <c r="D818" s="77" t="s">
        <v>91</v>
      </c>
      <c r="E818" s="28"/>
      <c r="F818" s="29">
        <v>7</v>
      </c>
      <c r="G818" s="76"/>
      <c r="H818" s="26">
        <f t="shared" ref="H818:H823" si="207">SUM(G818*F818)</f>
        <v>0</v>
      </c>
      <c r="I818" s="76"/>
      <c r="J818" s="26">
        <f t="shared" ref="J818:J823" si="208">SUM(I818*F818)</f>
        <v>0</v>
      </c>
      <c r="K818" s="37"/>
      <c r="L818" s="35">
        <f t="shared" ref="L818:L823" si="209">SUM(H818+J818)</f>
        <v>0</v>
      </c>
      <c r="M818" s="13"/>
      <c r="N818" s="27">
        <v>4</v>
      </c>
      <c r="O818" s="77" t="s">
        <v>91</v>
      </c>
      <c r="P818" s="28"/>
      <c r="Q818" s="29">
        <v>7</v>
      </c>
      <c r="R818" s="76"/>
      <c r="S818" s="26">
        <f t="shared" ref="S818:S823" si="210">SUM(R818*Q818)</f>
        <v>0</v>
      </c>
      <c r="T818" s="76"/>
      <c r="U818" s="26">
        <f t="shared" ref="U818:U823" si="211">SUM(T818*Q818)</f>
        <v>0</v>
      </c>
      <c r="V818" s="37"/>
      <c r="W818" s="35">
        <f t="shared" ref="W818:W823" si="212">SUM(S818+U818)</f>
        <v>0</v>
      </c>
      <c r="X818" s="23"/>
      <c r="Y818" s="27">
        <v>4</v>
      </c>
      <c r="Z818" s="77" t="s">
        <v>91</v>
      </c>
      <c r="AA818" s="28"/>
      <c r="AB818" s="29">
        <v>7</v>
      </c>
      <c r="AC818" s="76"/>
      <c r="AD818" s="26">
        <f t="shared" ref="AD818:AD823" si="213">SUM(AC818*AB818)</f>
        <v>0</v>
      </c>
      <c r="AE818" s="76"/>
      <c r="AF818" s="26">
        <f t="shared" ref="AF818:AF823" si="214">SUM(AE818*AB818)</f>
        <v>0</v>
      </c>
      <c r="AG818" s="37"/>
      <c r="AH818" s="35">
        <f t="shared" ref="AH818:AH823" si="215">SUM(AD818+AF818)</f>
        <v>0</v>
      </c>
      <c r="AI818" s="23"/>
      <c r="AJ818" s="13"/>
      <c r="AK818" s="177"/>
      <c r="AL818" s="100"/>
      <c r="AM818" s="13"/>
      <c r="AN818" s="13"/>
      <c r="AO818" s="13"/>
      <c r="AP818" s="13"/>
      <c r="AQ818" s="14"/>
      <c r="AR818" s="15"/>
      <c r="AS818" s="70"/>
      <c r="AY818" s="73"/>
    </row>
    <row r="819" spans="2:51" x14ac:dyDescent="0.2">
      <c r="B819" s="36"/>
      <c r="C819" s="27">
        <v>5</v>
      </c>
      <c r="D819" s="77" t="s">
        <v>93</v>
      </c>
      <c r="E819" s="28"/>
      <c r="F819" s="29">
        <v>7</v>
      </c>
      <c r="G819" s="76"/>
      <c r="H819" s="26">
        <f t="shared" si="207"/>
        <v>0</v>
      </c>
      <c r="I819" s="76"/>
      <c r="J819" s="26">
        <f t="shared" si="208"/>
        <v>0</v>
      </c>
      <c r="K819" s="37"/>
      <c r="L819" s="35">
        <f t="shared" si="209"/>
        <v>0</v>
      </c>
      <c r="M819" s="13"/>
      <c r="N819" s="27">
        <v>5</v>
      </c>
      <c r="O819" s="77" t="s">
        <v>93</v>
      </c>
      <c r="P819" s="28"/>
      <c r="Q819" s="29">
        <v>7</v>
      </c>
      <c r="R819" s="76"/>
      <c r="S819" s="26">
        <f t="shared" si="210"/>
        <v>0</v>
      </c>
      <c r="T819" s="76"/>
      <c r="U819" s="26">
        <f t="shared" si="211"/>
        <v>0</v>
      </c>
      <c r="V819" s="37"/>
      <c r="W819" s="35">
        <f t="shared" si="212"/>
        <v>0</v>
      </c>
      <c r="X819" s="23"/>
      <c r="Y819" s="27">
        <v>5</v>
      </c>
      <c r="Z819" s="77" t="s">
        <v>93</v>
      </c>
      <c r="AA819" s="28"/>
      <c r="AB819" s="29">
        <v>7</v>
      </c>
      <c r="AC819" s="76"/>
      <c r="AD819" s="26">
        <f t="shared" si="213"/>
        <v>0</v>
      </c>
      <c r="AE819" s="76"/>
      <c r="AF819" s="26">
        <f t="shared" si="214"/>
        <v>0</v>
      </c>
      <c r="AG819" s="37"/>
      <c r="AH819" s="35">
        <f t="shared" si="215"/>
        <v>0</v>
      </c>
      <c r="AI819" s="23"/>
      <c r="AJ819" s="13"/>
      <c r="AK819" s="177"/>
      <c r="AL819" s="100"/>
      <c r="AM819" s="13"/>
      <c r="AN819" s="13"/>
      <c r="AO819" s="13"/>
      <c r="AP819" s="13"/>
      <c r="AQ819" s="14"/>
      <c r="AR819" s="15"/>
      <c r="AS819" s="70"/>
      <c r="AY819" s="73"/>
    </row>
    <row r="820" spans="2:51" x14ac:dyDescent="0.2">
      <c r="B820" s="36"/>
      <c r="C820" s="27">
        <v>6</v>
      </c>
      <c r="D820" s="17" t="s">
        <v>94</v>
      </c>
      <c r="E820" s="28"/>
      <c r="F820" s="29">
        <v>7</v>
      </c>
      <c r="G820" s="76"/>
      <c r="H820" s="26">
        <f t="shared" si="207"/>
        <v>0</v>
      </c>
      <c r="I820" s="76"/>
      <c r="J820" s="26">
        <f t="shared" si="208"/>
        <v>0</v>
      </c>
      <c r="K820" s="37"/>
      <c r="L820" s="35">
        <f t="shared" si="209"/>
        <v>0</v>
      </c>
      <c r="M820" s="13"/>
      <c r="N820" s="27">
        <v>6</v>
      </c>
      <c r="O820" s="17" t="s">
        <v>94</v>
      </c>
      <c r="P820" s="28"/>
      <c r="Q820" s="29">
        <v>7</v>
      </c>
      <c r="R820" s="76"/>
      <c r="S820" s="26">
        <f t="shared" si="210"/>
        <v>0</v>
      </c>
      <c r="T820" s="76"/>
      <c r="U820" s="26">
        <f t="shared" si="211"/>
        <v>0</v>
      </c>
      <c r="V820" s="37"/>
      <c r="W820" s="35">
        <f t="shared" si="212"/>
        <v>0</v>
      </c>
      <c r="X820" s="23"/>
      <c r="Y820" s="27">
        <v>6</v>
      </c>
      <c r="Z820" s="17" t="s">
        <v>94</v>
      </c>
      <c r="AA820" s="28"/>
      <c r="AB820" s="29">
        <v>7</v>
      </c>
      <c r="AC820" s="76"/>
      <c r="AD820" s="26">
        <f t="shared" si="213"/>
        <v>0</v>
      </c>
      <c r="AE820" s="76"/>
      <c r="AF820" s="26">
        <f t="shared" si="214"/>
        <v>0</v>
      </c>
      <c r="AG820" s="37"/>
      <c r="AH820" s="35">
        <f t="shared" si="215"/>
        <v>0</v>
      </c>
      <c r="AI820" s="23"/>
      <c r="AJ820" s="13"/>
      <c r="AK820" s="36"/>
      <c r="AL820" s="13"/>
      <c r="AM820" s="13"/>
      <c r="AN820" s="13"/>
      <c r="AO820" s="13"/>
      <c r="AP820" s="13"/>
      <c r="AQ820" s="14"/>
      <c r="AR820" s="15"/>
      <c r="AS820" s="70"/>
      <c r="AY820" s="73"/>
    </row>
    <row r="821" spans="2:51" ht="13.5" thickBot="1" x14ac:dyDescent="0.25">
      <c r="B821" s="36"/>
      <c r="C821" s="27">
        <v>7</v>
      </c>
      <c r="D821" s="77" t="s">
        <v>95</v>
      </c>
      <c r="E821" s="28"/>
      <c r="F821" s="29">
        <v>7</v>
      </c>
      <c r="G821" s="76"/>
      <c r="H821" s="26">
        <f t="shared" si="207"/>
        <v>0</v>
      </c>
      <c r="I821" s="76"/>
      <c r="J821" s="26">
        <f t="shared" si="208"/>
        <v>0</v>
      </c>
      <c r="K821" s="37"/>
      <c r="L821" s="35">
        <f t="shared" si="209"/>
        <v>0</v>
      </c>
      <c r="M821" s="13"/>
      <c r="N821" s="27">
        <v>7</v>
      </c>
      <c r="O821" s="77" t="s">
        <v>95</v>
      </c>
      <c r="P821" s="28"/>
      <c r="Q821" s="29">
        <v>7</v>
      </c>
      <c r="R821" s="76"/>
      <c r="S821" s="26">
        <f t="shared" si="210"/>
        <v>0</v>
      </c>
      <c r="T821" s="76"/>
      <c r="U821" s="26">
        <f t="shared" si="211"/>
        <v>0</v>
      </c>
      <c r="V821" s="37"/>
      <c r="W821" s="35">
        <f t="shared" si="212"/>
        <v>0</v>
      </c>
      <c r="X821" s="23"/>
      <c r="Y821" s="27">
        <v>7</v>
      </c>
      <c r="Z821" s="77" t="s">
        <v>95</v>
      </c>
      <c r="AA821" s="28"/>
      <c r="AB821" s="29">
        <v>7</v>
      </c>
      <c r="AC821" s="76"/>
      <c r="AD821" s="26">
        <f t="shared" si="213"/>
        <v>0</v>
      </c>
      <c r="AE821" s="76"/>
      <c r="AF821" s="26">
        <f t="shared" si="214"/>
        <v>0</v>
      </c>
      <c r="AG821" s="37"/>
      <c r="AH821" s="35">
        <f t="shared" si="215"/>
        <v>0</v>
      </c>
      <c r="AI821" s="23"/>
      <c r="AJ821" s="13"/>
      <c r="AK821" s="38"/>
      <c r="AL821" s="39"/>
      <c r="AM821" s="39"/>
      <c r="AN821" s="39"/>
      <c r="AO821" s="39"/>
      <c r="AP821" s="39"/>
      <c r="AQ821" s="40"/>
      <c r="AR821" s="41"/>
      <c r="AS821" s="70"/>
      <c r="AY821" s="73"/>
    </row>
    <row r="822" spans="2:51" x14ac:dyDescent="0.2">
      <c r="B822" s="36"/>
      <c r="C822" s="27">
        <v>8</v>
      </c>
      <c r="D822" s="77" t="s">
        <v>96</v>
      </c>
      <c r="E822" s="28"/>
      <c r="F822" s="29">
        <v>7</v>
      </c>
      <c r="G822" s="76"/>
      <c r="H822" s="26">
        <f t="shared" si="207"/>
        <v>0</v>
      </c>
      <c r="I822" s="76"/>
      <c r="J822" s="26">
        <f t="shared" si="208"/>
        <v>0</v>
      </c>
      <c r="K822" s="37"/>
      <c r="L822" s="35">
        <f t="shared" si="209"/>
        <v>0</v>
      </c>
      <c r="M822" s="13"/>
      <c r="N822" s="27">
        <v>8</v>
      </c>
      <c r="O822" s="77" t="s">
        <v>96</v>
      </c>
      <c r="P822" s="28"/>
      <c r="Q822" s="29">
        <v>7</v>
      </c>
      <c r="R822" s="76"/>
      <c r="S822" s="26">
        <f t="shared" si="210"/>
        <v>0</v>
      </c>
      <c r="T822" s="76"/>
      <c r="U822" s="26">
        <f t="shared" si="211"/>
        <v>0</v>
      </c>
      <c r="V822" s="37"/>
      <c r="W822" s="35">
        <f t="shared" si="212"/>
        <v>0</v>
      </c>
      <c r="X822" s="23"/>
      <c r="Y822" s="27">
        <v>8</v>
      </c>
      <c r="Z822" s="77" t="s">
        <v>96</v>
      </c>
      <c r="AA822" s="28"/>
      <c r="AB822" s="29">
        <v>7</v>
      </c>
      <c r="AC822" s="76"/>
      <c r="AD822" s="26">
        <f t="shared" si="213"/>
        <v>0</v>
      </c>
      <c r="AE822" s="76"/>
      <c r="AF822" s="26">
        <f t="shared" si="214"/>
        <v>0</v>
      </c>
      <c r="AG822" s="37"/>
      <c r="AH822" s="35">
        <f t="shared" si="215"/>
        <v>0</v>
      </c>
      <c r="AI822" s="23"/>
      <c r="AJ822" s="13"/>
      <c r="AK822" s="13"/>
      <c r="AL822" s="13"/>
      <c r="AM822" s="13"/>
      <c r="AN822" s="13"/>
      <c r="AO822" s="13"/>
      <c r="AP822" s="13"/>
      <c r="AQ822" s="13"/>
      <c r="AR822" s="13"/>
      <c r="AS822" s="70"/>
      <c r="AY822" s="73"/>
    </row>
    <row r="823" spans="2:51" x14ac:dyDescent="0.2">
      <c r="B823" s="36"/>
      <c r="C823" s="27">
        <v>9</v>
      </c>
      <c r="D823" s="17" t="s">
        <v>97</v>
      </c>
      <c r="E823" s="28"/>
      <c r="F823" s="29">
        <v>7</v>
      </c>
      <c r="G823" s="76"/>
      <c r="H823" s="26">
        <f t="shared" si="207"/>
        <v>0</v>
      </c>
      <c r="I823" s="76"/>
      <c r="J823" s="26">
        <f t="shared" si="208"/>
        <v>0</v>
      </c>
      <c r="K823" s="31"/>
      <c r="L823" s="35">
        <f t="shared" si="209"/>
        <v>0</v>
      </c>
      <c r="M823" s="13"/>
      <c r="N823" s="27">
        <v>9</v>
      </c>
      <c r="O823" s="17" t="s">
        <v>97</v>
      </c>
      <c r="P823" s="28"/>
      <c r="Q823" s="29">
        <v>7</v>
      </c>
      <c r="R823" s="76"/>
      <c r="S823" s="26">
        <f t="shared" si="210"/>
        <v>0</v>
      </c>
      <c r="T823" s="76"/>
      <c r="U823" s="26">
        <f t="shared" si="211"/>
        <v>0</v>
      </c>
      <c r="V823" s="31"/>
      <c r="W823" s="35">
        <f t="shared" si="212"/>
        <v>0</v>
      </c>
      <c r="X823" s="23"/>
      <c r="Y823" s="27">
        <v>9</v>
      </c>
      <c r="Z823" s="17" t="s">
        <v>97</v>
      </c>
      <c r="AA823" s="28"/>
      <c r="AB823" s="29">
        <v>7</v>
      </c>
      <c r="AC823" s="76"/>
      <c r="AD823" s="26">
        <f t="shared" si="213"/>
        <v>0</v>
      </c>
      <c r="AE823" s="76"/>
      <c r="AF823" s="26">
        <f t="shared" si="214"/>
        <v>0</v>
      </c>
      <c r="AG823" s="31"/>
      <c r="AH823" s="35">
        <f t="shared" si="215"/>
        <v>0</v>
      </c>
      <c r="AI823" s="23"/>
      <c r="AJ823" s="13"/>
      <c r="AK823" s="13"/>
      <c r="AL823" s="13"/>
      <c r="AM823" s="13"/>
      <c r="AN823" s="13"/>
      <c r="AO823" s="13"/>
      <c r="AP823" s="13"/>
      <c r="AQ823" s="13"/>
      <c r="AR823" s="13"/>
      <c r="AS823" s="70"/>
      <c r="AY823" s="73"/>
    </row>
    <row r="824" spans="2:51" x14ac:dyDescent="0.2">
      <c r="B824" s="36"/>
      <c r="C824" s="25">
        <v>10</v>
      </c>
      <c r="D824" s="33" t="s">
        <v>98</v>
      </c>
      <c r="E824" s="20"/>
      <c r="F824" s="29">
        <v>11</v>
      </c>
      <c r="G824" s="76"/>
      <c r="H824" s="26">
        <f>SUM(G824*F824)</f>
        <v>0</v>
      </c>
      <c r="I824" s="76"/>
      <c r="J824" s="26">
        <f>SUM(I824*F824)</f>
        <v>0</v>
      </c>
      <c r="K824" s="10"/>
      <c r="L824" s="35">
        <f>SUM(H824+J824)</f>
        <v>0</v>
      </c>
      <c r="M824" s="13"/>
      <c r="N824" s="25">
        <v>10</v>
      </c>
      <c r="O824" s="33" t="s">
        <v>98</v>
      </c>
      <c r="P824" s="20"/>
      <c r="Q824" s="29">
        <v>11</v>
      </c>
      <c r="R824" s="76"/>
      <c r="S824" s="26">
        <f>SUM(R824*Q824)</f>
        <v>0</v>
      </c>
      <c r="T824" s="76"/>
      <c r="U824" s="26">
        <f>SUM(T824*Q824)</f>
        <v>0</v>
      </c>
      <c r="V824" s="10"/>
      <c r="W824" s="35">
        <f>SUM(S824+U824)</f>
        <v>0</v>
      </c>
      <c r="X824" s="23"/>
      <c r="Y824" s="25">
        <v>10</v>
      </c>
      <c r="Z824" s="33" t="s">
        <v>98</v>
      </c>
      <c r="AA824" s="20"/>
      <c r="AB824" s="29">
        <v>11</v>
      </c>
      <c r="AC824" s="76"/>
      <c r="AD824" s="26">
        <f>SUM(AC824*AB824)</f>
        <v>0</v>
      </c>
      <c r="AE824" s="76"/>
      <c r="AF824" s="26">
        <f>SUM(AE824*AB824)</f>
        <v>0</v>
      </c>
      <c r="AG824" s="10"/>
      <c r="AH824" s="35">
        <f>SUM(AD824+AF824)</f>
        <v>0</v>
      </c>
      <c r="AI824" s="23"/>
      <c r="AJ824" s="13"/>
      <c r="AK824" s="13"/>
      <c r="AL824" s="13"/>
      <c r="AM824" s="13"/>
      <c r="AN824" s="13"/>
      <c r="AO824" s="13"/>
      <c r="AP824" s="13"/>
      <c r="AQ824" s="13"/>
      <c r="AR824" s="13"/>
      <c r="AS824" s="70"/>
      <c r="AY824" s="73"/>
    </row>
    <row r="825" spans="2:51" x14ac:dyDescent="0.2">
      <c r="B825" s="36"/>
      <c r="C825" s="36"/>
      <c r="D825" s="13"/>
      <c r="E825" s="22"/>
      <c r="F825" s="13"/>
      <c r="G825" s="23"/>
      <c r="H825" s="13"/>
      <c r="I825" s="23"/>
      <c r="J825" s="13"/>
      <c r="K825" s="23"/>
      <c r="L825" s="24"/>
      <c r="M825" s="13"/>
      <c r="N825" s="36"/>
      <c r="O825" s="13"/>
      <c r="P825" s="22"/>
      <c r="Q825" s="13"/>
      <c r="R825" s="23"/>
      <c r="S825" s="13"/>
      <c r="T825" s="23"/>
      <c r="U825" s="13"/>
      <c r="V825" s="23"/>
      <c r="W825" s="24"/>
      <c r="X825" s="23"/>
      <c r="Y825" s="36"/>
      <c r="Z825" s="13"/>
      <c r="AA825" s="22"/>
      <c r="AB825" s="13"/>
      <c r="AC825" s="23"/>
      <c r="AD825" s="13"/>
      <c r="AE825" s="23"/>
      <c r="AF825" s="13"/>
      <c r="AG825" s="23"/>
      <c r="AH825" s="24"/>
      <c r="AI825" s="23"/>
      <c r="AJ825" s="13"/>
      <c r="AK825" s="13"/>
      <c r="AL825" s="13"/>
      <c r="AM825" s="13"/>
      <c r="AN825" s="13"/>
      <c r="AO825" s="13"/>
      <c r="AP825" s="13"/>
      <c r="AQ825" s="13"/>
      <c r="AR825" s="13"/>
      <c r="AS825" s="70"/>
      <c r="AY825" s="73"/>
    </row>
    <row r="826" spans="2:51" x14ac:dyDescent="0.2">
      <c r="B826" s="36"/>
      <c r="C826" s="25">
        <v>11</v>
      </c>
      <c r="D826" s="249" t="s">
        <v>99</v>
      </c>
      <c r="E826" s="250"/>
      <c r="F826" s="42"/>
      <c r="G826" s="43"/>
      <c r="H826" s="43"/>
      <c r="I826" s="43"/>
      <c r="J826" s="43"/>
      <c r="K826" s="13"/>
      <c r="L826" s="44"/>
      <c r="M826" s="13"/>
      <c r="N826" s="25">
        <v>11</v>
      </c>
      <c r="O826" s="249" t="s">
        <v>99</v>
      </c>
      <c r="P826" s="250"/>
      <c r="Q826" s="42"/>
      <c r="R826" s="43"/>
      <c r="S826" s="43"/>
      <c r="T826" s="43"/>
      <c r="U826" s="43"/>
      <c r="V826" s="13"/>
      <c r="W826" s="44"/>
      <c r="X826" s="23"/>
      <c r="Y826" s="25">
        <v>11</v>
      </c>
      <c r="Z826" s="249" t="s">
        <v>99</v>
      </c>
      <c r="AA826" s="250"/>
      <c r="AB826" s="42"/>
      <c r="AC826" s="43"/>
      <c r="AD826" s="43"/>
      <c r="AE826" s="43"/>
      <c r="AF826" s="43"/>
      <c r="AG826" s="13"/>
      <c r="AH826" s="44"/>
      <c r="AI826" s="23"/>
      <c r="AJ826" s="13"/>
      <c r="AK826" s="13"/>
      <c r="AL826" s="13"/>
      <c r="AM826" s="13"/>
      <c r="AN826" s="13"/>
      <c r="AO826" s="13"/>
      <c r="AP826" s="13"/>
      <c r="AQ826" s="13"/>
      <c r="AR826" s="13"/>
      <c r="AS826" s="70"/>
      <c r="AY826" s="73"/>
    </row>
    <row r="827" spans="2:51" x14ac:dyDescent="0.2">
      <c r="B827" s="36"/>
      <c r="C827" s="25"/>
      <c r="D827" s="17" t="s">
        <v>100</v>
      </c>
      <c r="E827" s="20"/>
      <c r="F827" s="46">
        <v>6</v>
      </c>
      <c r="G827" s="76"/>
      <c r="H827" s="47">
        <f>SUM(G827*F827)</f>
        <v>0</v>
      </c>
      <c r="I827" s="76"/>
      <c r="J827" s="48">
        <f>SUM(I827*F827)</f>
        <v>0</v>
      </c>
      <c r="K827" s="34"/>
      <c r="L827" s="44">
        <f>SUM(H827+J827)</f>
        <v>0</v>
      </c>
      <c r="M827" s="13"/>
      <c r="N827" s="25"/>
      <c r="O827" s="17" t="s">
        <v>100</v>
      </c>
      <c r="P827" s="20"/>
      <c r="Q827" s="46">
        <v>6</v>
      </c>
      <c r="R827" s="76"/>
      <c r="S827" s="47">
        <f>SUM(R827*Q827)</f>
        <v>0</v>
      </c>
      <c r="T827" s="76"/>
      <c r="U827" s="48">
        <f>SUM(T827*Q827)</f>
        <v>0</v>
      </c>
      <c r="V827" s="34"/>
      <c r="W827" s="44">
        <f>SUM(S827+U827)</f>
        <v>0</v>
      </c>
      <c r="X827" s="23"/>
      <c r="Y827" s="25"/>
      <c r="Z827" s="17" t="s">
        <v>100</v>
      </c>
      <c r="AA827" s="20"/>
      <c r="AB827" s="46">
        <v>6</v>
      </c>
      <c r="AC827" s="76"/>
      <c r="AD827" s="47">
        <f>SUM(AC827*AB827)</f>
        <v>0</v>
      </c>
      <c r="AE827" s="76"/>
      <c r="AF827" s="48">
        <f>SUM(AE827*AB827)</f>
        <v>0</v>
      </c>
      <c r="AG827" s="34"/>
      <c r="AH827" s="44">
        <f>SUM(AD827+AF827)</f>
        <v>0</v>
      </c>
      <c r="AI827" s="23"/>
      <c r="AJ827" s="13"/>
      <c r="AK827" s="13"/>
      <c r="AL827" s="13"/>
      <c r="AM827" s="13"/>
      <c r="AN827" s="13"/>
      <c r="AO827" s="13"/>
      <c r="AP827" s="13"/>
      <c r="AQ827" s="13"/>
      <c r="AR827" s="13"/>
      <c r="AS827" s="70"/>
      <c r="AY827" s="73"/>
    </row>
    <row r="828" spans="2:51" x14ac:dyDescent="0.2">
      <c r="B828" s="36"/>
      <c r="C828" s="25"/>
      <c r="D828" s="17" t="s">
        <v>101</v>
      </c>
      <c r="E828" s="45"/>
      <c r="F828" s="46">
        <v>4</v>
      </c>
      <c r="G828" s="76"/>
      <c r="H828" s="47">
        <f>SUM(G828*F828)</f>
        <v>0</v>
      </c>
      <c r="I828" s="76"/>
      <c r="J828" s="48">
        <f>SUM(I828*F828)</f>
        <v>0</v>
      </c>
      <c r="K828" s="34"/>
      <c r="L828" s="44">
        <f>SUM(H828+J828)</f>
        <v>0</v>
      </c>
      <c r="M828" s="13"/>
      <c r="N828" s="25"/>
      <c r="O828" s="17" t="s">
        <v>101</v>
      </c>
      <c r="P828" s="45"/>
      <c r="Q828" s="46">
        <v>4</v>
      </c>
      <c r="R828" s="76"/>
      <c r="S828" s="47">
        <f>SUM(R828*Q828)</f>
        <v>0</v>
      </c>
      <c r="T828" s="76"/>
      <c r="U828" s="48">
        <f>SUM(T828*Q828)</f>
        <v>0</v>
      </c>
      <c r="V828" s="34"/>
      <c r="W828" s="44">
        <f>SUM(S828+U828)</f>
        <v>0</v>
      </c>
      <c r="X828" s="23"/>
      <c r="Y828" s="25"/>
      <c r="Z828" s="17" t="s">
        <v>101</v>
      </c>
      <c r="AA828" s="45"/>
      <c r="AB828" s="46">
        <v>4</v>
      </c>
      <c r="AC828" s="76"/>
      <c r="AD828" s="47">
        <f>SUM(AC828*AB828)</f>
        <v>0</v>
      </c>
      <c r="AE828" s="76"/>
      <c r="AF828" s="48">
        <f>SUM(AE828*AB828)</f>
        <v>0</v>
      </c>
      <c r="AG828" s="34"/>
      <c r="AH828" s="44">
        <f>SUM(AD828+AF828)</f>
        <v>0</v>
      </c>
      <c r="AI828" s="23"/>
      <c r="AJ828" s="13"/>
      <c r="AK828" s="13"/>
      <c r="AL828" s="13"/>
      <c r="AM828" s="13"/>
      <c r="AN828" s="13"/>
      <c r="AO828" s="13"/>
      <c r="AP828" s="13"/>
      <c r="AQ828" s="13"/>
      <c r="AR828" s="13"/>
      <c r="AS828" s="70"/>
      <c r="AY828" s="73"/>
    </row>
    <row r="829" spans="2:51" x14ac:dyDescent="0.2">
      <c r="B829" s="36"/>
      <c r="C829" s="25"/>
      <c r="D829" s="17" t="s">
        <v>102</v>
      </c>
      <c r="E829" s="20"/>
      <c r="F829" s="29">
        <v>2</v>
      </c>
      <c r="G829" s="76"/>
      <c r="H829" s="26">
        <f>SUM(G829*F829)</f>
        <v>0</v>
      </c>
      <c r="I829" s="76"/>
      <c r="J829" s="26">
        <f>SUM(I829*F829)</f>
        <v>0</v>
      </c>
      <c r="K829" s="37"/>
      <c r="L829" s="35">
        <f>SUM(H829+J829)</f>
        <v>0</v>
      </c>
      <c r="M829" s="13"/>
      <c r="N829" s="25"/>
      <c r="O829" s="17" t="s">
        <v>102</v>
      </c>
      <c r="P829" s="20"/>
      <c r="Q829" s="29">
        <v>2</v>
      </c>
      <c r="R829" s="76"/>
      <c r="S829" s="26">
        <f>SUM(R829*Q829)</f>
        <v>0</v>
      </c>
      <c r="T829" s="76"/>
      <c r="U829" s="26">
        <f>SUM(T829*Q829)</f>
        <v>0</v>
      </c>
      <c r="V829" s="37"/>
      <c r="W829" s="35">
        <f>SUM(S829+U829)</f>
        <v>0</v>
      </c>
      <c r="X829" s="23"/>
      <c r="Y829" s="25"/>
      <c r="Z829" s="17" t="s">
        <v>102</v>
      </c>
      <c r="AA829" s="20"/>
      <c r="AB829" s="29">
        <v>2</v>
      </c>
      <c r="AC829" s="76"/>
      <c r="AD829" s="26">
        <f>SUM(AC829*AB829)</f>
        <v>0</v>
      </c>
      <c r="AE829" s="76"/>
      <c r="AF829" s="26">
        <f>SUM(AE829*AB829)</f>
        <v>0</v>
      </c>
      <c r="AG829" s="37"/>
      <c r="AH829" s="35">
        <f>SUM(AD829+AF829)</f>
        <v>0</v>
      </c>
      <c r="AI829" s="23"/>
      <c r="AJ829" s="13"/>
      <c r="AK829" s="13"/>
      <c r="AL829" s="13"/>
      <c r="AM829" s="13"/>
      <c r="AN829" s="13"/>
      <c r="AO829" s="13"/>
      <c r="AP829" s="13"/>
      <c r="AQ829" s="13"/>
      <c r="AR829" s="13"/>
      <c r="AS829" s="70"/>
      <c r="AY829" s="73"/>
    </row>
    <row r="830" spans="2:51" x14ac:dyDescent="0.2">
      <c r="B830" s="36"/>
      <c r="C830" s="25"/>
      <c r="D830" s="17" t="s">
        <v>103</v>
      </c>
      <c r="E830" s="78"/>
      <c r="F830" s="29">
        <v>6</v>
      </c>
      <c r="G830" s="76"/>
      <c r="H830" s="26">
        <f>SUM(G830*F830)</f>
        <v>0</v>
      </c>
      <c r="I830" s="76"/>
      <c r="J830" s="26">
        <f>SUM(I830*F830)</f>
        <v>0</v>
      </c>
      <c r="K830" s="34"/>
      <c r="L830" s="35">
        <f>SUM(H830+J830)</f>
        <v>0</v>
      </c>
      <c r="M830" s="13"/>
      <c r="N830" s="25"/>
      <c r="O830" s="17" t="s">
        <v>103</v>
      </c>
      <c r="P830" s="78"/>
      <c r="Q830" s="29">
        <v>6</v>
      </c>
      <c r="R830" s="76"/>
      <c r="S830" s="26">
        <f>SUM(R830*Q830)</f>
        <v>0</v>
      </c>
      <c r="T830" s="76"/>
      <c r="U830" s="26">
        <f>SUM(T830*Q830)</f>
        <v>0</v>
      </c>
      <c r="V830" s="34"/>
      <c r="W830" s="35">
        <f>SUM(S830+U830)</f>
        <v>0</v>
      </c>
      <c r="X830" s="23"/>
      <c r="Y830" s="25"/>
      <c r="Z830" s="17" t="s">
        <v>103</v>
      </c>
      <c r="AA830" s="78"/>
      <c r="AB830" s="29">
        <v>6</v>
      </c>
      <c r="AC830" s="76"/>
      <c r="AD830" s="26">
        <f>SUM(AC830*AB830)</f>
        <v>0</v>
      </c>
      <c r="AE830" s="76"/>
      <c r="AF830" s="26">
        <f>SUM(AE830*AB830)</f>
        <v>0</v>
      </c>
      <c r="AG830" s="34"/>
      <c r="AH830" s="35">
        <f>SUM(AD830+AF830)</f>
        <v>0</v>
      </c>
      <c r="AI830" s="23"/>
      <c r="AJ830" s="13"/>
      <c r="AK830" s="13"/>
      <c r="AL830" s="13"/>
      <c r="AM830" s="13"/>
      <c r="AN830" s="13"/>
      <c r="AO830" s="13"/>
      <c r="AP830" s="13"/>
      <c r="AQ830" s="13"/>
      <c r="AR830" s="13"/>
      <c r="AS830" s="70"/>
      <c r="AY830" s="73"/>
    </row>
    <row r="831" spans="2:51" x14ac:dyDescent="0.2">
      <c r="B831" s="36"/>
      <c r="C831" s="25"/>
      <c r="D831" s="17" t="s">
        <v>104</v>
      </c>
      <c r="E831" s="78"/>
      <c r="F831" s="29">
        <v>4</v>
      </c>
      <c r="G831" s="76"/>
      <c r="H831" s="26">
        <f>SUM(G831*F831)</f>
        <v>0</v>
      </c>
      <c r="I831" s="76"/>
      <c r="J831" s="26">
        <f>SUM(I831*F831)</f>
        <v>0</v>
      </c>
      <c r="K831" s="34"/>
      <c r="L831" s="35">
        <f>SUM(H831+J831)</f>
        <v>0</v>
      </c>
      <c r="M831" s="13"/>
      <c r="N831" s="25"/>
      <c r="O831" s="17" t="s">
        <v>104</v>
      </c>
      <c r="P831" s="78"/>
      <c r="Q831" s="29">
        <v>4</v>
      </c>
      <c r="R831" s="76"/>
      <c r="S831" s="26">
        <f>SUM(R831*Q831)</f>
        <v>0</v>
      </c>
      <c r="T831" s="76"/>
      <c r="U831" s="26">
        <f>SUM(T831*Q831)</f>
        <v>0</v>
      </c>
      <c r="V831" s="34"/>
      <c r="W831" s="35">
        <f>SUM(S831+U831)</f>
        <v>0</v>
      </c>
      <c r="X831" s="23"/>
      <c r="Y831" s="25"/>
      <c r="Z831" s="17" t="s">
        <v>104</v>
      </c>
      <c r="AA831" s="78"/>
      <c r="AB831" s="29">
        <v>4</v>
      </c>
      <c r="AC831" s="76"/>
      <c r="AD831" s="26">
        <f>SUM(AC831*AB831)</f>
        <v>0</v>
      </c>
      <c r="AE831" s="76"/>
      <c r="AF831" s="26">
        <f>SUM(AE831*AB831)</f>
        <v>0</v>
      </c>
      <c r="AG831" s="34"/>
      <c r="AH831" s="35">
        <f>SUM(AD831+AF831)</f>
        <v>0</v>
      </c>
      <c r="AI831" s="23"/>
      <c r="AJ831" s="13"/>
      <c r="AK831" s="13"/>
      <c r="AL831" s="13"/>
      <c r="AM831" s="13"/>
      <c r="AN831" s="13"/>
      <c r="AO831" s="13"/>
      <c r="AP831" s="13"/>
      <c r="AQ831" s="13"/>
      <c r="AR831" s="13"/>
      <c r="AS831" s="70"/>
      <c r="AY831" s="73"/>
    </row>
    <row r="832" spans="2:51" x14ac:dyDescent="0.2">
      <c r="B832" s="36"/>
      <c r="C832" s="36"/>
      <c r="D832" s="13"/>
      <c r="E832" s="49"/>
      <c r="F832" s="22"/>
      <c r="G832" s="89"/>
      <c r="H832" s="23"/>
      <c r="I832" s="89"/>
      <c r="J832" s="23"/>
      <c r="K832" s="13"/>
      <c r="L832" s="24"/>
      <c r="M832" s="13"/>
      <c r="N832" s="36"/>
      <c r="O832" s="13"/>
      <c r="P832" s="49"/>
      <c r="Q832" s="22"/>
      <c r="R832" s="89"/>
      <c r="S832" s="23"/>
      <c r="T832" s="89"/>
      <c r="U832" s="23"/>
      <c r="V832" s="13"/>
      <c r="W832" s="24"/>
      <c r="X832" s="23"/>
      <c r="Y832" s="36"/>
      <c r="Z832" s="13"/>
      <c r="AA832" s="49"/>
      <c r="AB832" s="22"/>
      <c r="AC832" s="89"/>
      <c r="AD832" s="23"/>
      <c r="AE832" s="89"/>
      <c r="AF832" s="23"/>
      <c r="AG832" s="13"/>
      <c r="AH832" s="24"/>
      <c r="AI832" s="23"/>
      <c r="AJ832" s="13"/>
      <c r="AK832" s="13"/>
      <c r="AL832" s="13"/>
      <c r="AM832" s="13"/>
      <c r="AN832" s="13"/>
      <c r="AO832" s="13"/>
      <c r="AP832" s="13"/>
      <c r="AQ832" s="13"/>
      <c r="AR832" s="13"/>
      <c r="AS832" s="70"/>
      <c r="AY832" s="73"/>
    </row>
    <row r="833" spans="2:51" ht="13.5" thickBot="1" x14ac:dyDescent="0.25">
      <c r="B833" s="36"/>
      <c r="C833" s="36"/>
      <c r="D833" s="13"/>
      <c r="E833" s="49"/>
      <c r="F833" s="22"/>
      <c r="G833" s="107" t="s">
        <v>105</v>
      </c>
      <c r="H833" s="108">
        <f>SUM(H815:H831)</f>
        <v>0</v>
      </c>
      <c r="I833" s="107" t="s">
        <v>106</v>
      </c>
      <c r="J833" s="108">
        <f>SUM(J815:J831)</f>
        <v>0</v>
      </c>
      <c r="K833" s="13"/>
      <c r="L833" s="24"/>
      <c r="M833" s="13"/>
      <c r="N833" s="36"/>
      <c r="O833" s="13"/>
      <c r="P833" s="49"/>
      <c r="Q833" s="22"/>
      <c r="R833" s="107" t="s">
        <v>105</v>
      </c>
      <c r="S833" s="108">
        <f>SUM(S815:S831)</f>
        <v>0</v>
      </c>
      <c r="T833" s="107" t="s">
        <v>106</v>
      </c>
      <c r="U833" s="108">
        <f>SUM(U815:U831)</f>
        <v>0</v>
      </c>
      <c r="V833" s="13"/>
      <c r="W833" s="24"/>
      <c r="X833" s="23"/>
      <c r="Y833" s="36"/>
      <c r="Z833" s="13"/>
      <c r="AA833" s="49"/>
      <c r="AB833" s="22"/>
      <c r="AC833" s="107" t="s">
        <v>105</v>
      </c>
      <c r="AD833" s="108">
        <f>SUM(AD815:AD831)</f>
        <v>0</v>
      </c>
      <c r="AE833" s="107" t="s">
        <v>106</v>
      </c>
      <c r="AF833" s="108">
        <f>SUM(AF815:AF831)</f>
        <v>0</v>
      </c>
      <c r="AG833" s="13"/>
      <c r="AH833" s="24"/>
      <c r="AI833" s="23"/>
      <c r="AJ833" s="13"/>
      <c r="AK833" s="13"/>
      <c r="AL833" s="13"/>
      <c r="AM833" s="13"/>
      <c r="AN833" s="13"/>
      <c r="AO833" s="13"/>
      <c r="AP833" s="13"/>
      <c r="AQ833" s="13"/>
      <c r="AR833" s="13"/>
      <c r="AS833" s="70"/>
      <c r="AY833" s="73"/>
    </row>
    <row r="834" spans="2:51" ht="13.5" thickBot="1" x14ac:dyDescent="0.25">
      <c r="B834" s="36"/>
      <c r="C834" s="36"/>
      <c r="D834" s="13"/>
      <c r="E834" s="49"/>
      <c r="F834" s="22"/>
      <c r="G834" s="83"/>
      <c r="H834" s="84"/>
      <c r="I834" s="84"/>
      <c r="J834" s="85" t="s">
        <v>107</v>
      </c>
      <c r="K834" s="86"/>
      <c r="L834" s="87">
        <f>SUM(L815:L831)</f>
        <v>0</v>
      </c>
      <c r="M834" s="13"/>
      <c r="N834" s="36"/>
      <c r="O834" s="13"/>
      <c r="P834" s="49"/>
      <c r="Q834" s="22"/>
      <c r="R834" s="83"/>
      <c r="S834" s="84"/>
      <c r="T834" s="84"/>
      <c r="U834" s="85" t="s">
        <v>107</v>
      </c>
      <c r="V834" s="86"/>
      <c r="W834" s="87">
        <f>SUM(W815:W831)</f>
        <v>0</v>
      </c>
      <c r="X834" s="23"/>
      <c r="Y834" s="36"/>
      <c r="Z834" s="13"/>
      <c r="AA834" s="49"/>
      <c r="AB834" s="22"/>
      <c r="AC834" s="83"/>
      <c r="AD834" s="84"/>
      <c r="AE834" s="84"/>
      <c r="AF834" s="85" t="s">
        <v>107</v>
      </c>
      <c r="AG834" s="86"/>
      <c r="AH834" s="87">
        <f>SUM(AH815:AH831)</f>
        <v>0</v>
      </c>
      <c r="AI834" s="23"/>
      <c r="AJ834" s="13"/>
      <c r="AK834" s="13"/>
      <c r="AL834" s="13"/>
      <c r="AM834" s="13"/>
      <c r="AN834" s="13"/>
      <c r="AO834" s="13"/>
      <c r="AP834" s="13"/>
      <c r="AQ834" s="13"/>
      <c r="AR834" s="13"/>
      <c r="AS834" s="70"/>
      <c r="AY834" s="73"/>
    </row>
    <row r="835" spans="2:51" x14ac:dyDescent="0.2">
      <c r="B835" s="36"/>
      <c r="C835" s="36"/>
      <c r="D835" s="100"/>
      <c r="E835" s="49"/>
      <c r="F835" s="22"/>
      <c r="G835" s="81"/>
      <c r="H835" s="82"/>
      <c r="I835" s="88"/>
      <c r="J835" s="88"/>
      <c r="K835" s="13"/>
      <c r="L835" s="24"/>
      <c r="M835" s="13"/>
      <c r="N835" s="36"/>
      <c r="O835" s="100"/>
      <c r="P835" s="49"/>
      <c r="Q835" s="22"/>
      <c r="R835" s="81"/>
      <c r="S835" s="82"/>
      <c r="T835" s="88"/>
      <c r="U835" s="88"/>
      <c r="V835" s="13"/>
      <c r="W835" s="24"/>
      <c r="X835" s="23"/>
      <c r="Y835" s="36"/>
      <c r="Z835" s="100"/>
      <c r="AA835" s="49"/>
      <c r="AB835" s="22"/>
      <c r="AC835" s="81"/>
      <c r="AD835" s="82"/>
      <c r="AE835" s="88"/>
      <c r="AF835" s="88"/>
      <c r="AG835" s="13"/>
      <c r="AH835" s="24"/>
      <c r="AI835" s="23"/>
      <c r="AJ835" s="13"/>
      <c r="AK835" s="13"/>
      <c r="AL835" s="13"/>
      <c r="AM835" s="13"/>
      <c r="AN835" s="13"/>
      <c r="AO835" s="13"/>
      <c r="AP835" s="13"/>
      <c r="AQ835" s="13"/>
      <c r="AR835" s="13"/>
      <c r="AS835" s="70"/>
      <c r="AY835" s="73"/>
    </row>
    <row r="836" spans="2:51" x14ac:dyDescent="0.2">
      <c r="B836" s="36"/>
      <c r="C836" s="36"/>
      <c r="D836" s="100"/>
      <c r="E836" s="89" t="s">
        <v>108</v>
      </c>
      <c r="F836" s="22"/>
      <c r="G836" s="90"/>
      <c r="H836" s="91">
        <f>IF(G836="Yes",-0.1,0)</f>
        <v>0</v>
      </c>
      <c r="I836" s="23"/>
      <c r="J836" s="23"/>
      <c r="K836" s="13"/>
      <c r="L836" s="24"/>
      <c r="M836" s="13"/>
      <c r="N836" s="36"/>
      <c r="O836" s="100"/>
      <c r="P836" s="89" t="s">
        <v>108</v>
      </c>
      <c r="Q836" s="22"/>
      <c r="R836" s="90"/>
      <c r="S836" s="91">
        <f>IF(R836="Yes",-0.1,0)</f>
        <v>0</v>
      </c>
      <c r="T836" s="23"/>
      <c r="U836" s="23"/>
      <c r="V836" s="13"/>
      <c r="W836" s="24"/>
      <c r="X836" s="23"/>
      <c r="Y836" s="36"/>
      <c r="Z836" s="100"/>
      <c r="AA836" s="89" t="s">
        <v>108</v>
      </c>
      <c r="AB836" s="22"/>
      <c r="AC836" s="90"/>
      <c r="AD836" s="91">
        <f>IF(AC836="Yes",-0.1,0)</f>
        <v>0</v>
      </c>
      <c r="AE836" s="23"/>
      <c r="AF836" s="23"/>
      <c r="AG836" s="13"/>
      <c r="AH836" s="24"/>
      <c r="AI836" s="23"/>
      <c r="AJ836" s="13"/>
      <c r="AK836" s="13"/>
      <c r="AL836" s="13"/>
      <c r="AM836" s="13"/>
      <c r="AN836" s="13"/>
      <c r="AO836" s="13"/>
      <c r="AP836" s="13"/>
      <c r="AQ836" s="13"/>
      <c r="AR836" s="13"/>
      <c r="AS836" s="70"/>
      <c r="AY836" s="73"/>
    </row>
    <row r="837" spans="2:51" x14ac:dyDescent="0.2">
      <c r="B837" s="36"/>
      <c r="C837" s="36"/>
      <c r="D837" s="100"/>
      <c r="E837" s="89" t="s">
        <v>109</v>
      </c>
      <c r="F837" s="92"/>
      <c r="G837" s="90"/>
      <c r="H837" s="91">
        <f>IF(G837="Yes",-0.03,0)</f>
        <v>0</v>
      </c>
      <c r="I837" s="23"/>
      <c r="J837" s="23"/>
      <c r="K837" s="13"/>
      <c r="L837" s="24"/>
      <c r="M837" s="13"/>
      <c r="N837" s="36"/>
      <c r="O837" s="100"/>
      <c r="P837" s="89" t="s">
        <v>109</v>
      </c>
      <c r="Q837" s="92"/>
      <c r="R837" s="90"/>
      <c r="S837" s="91">
        <f>IF(R837="Yes",-0.03,0)</f>
        <v>0</v>
      </c>
      <c r="T837" s="23"/>
      <c r="U837" s="23"/>
      <c r="V837" s="13"/>
      <c r="W837" s="24"/>
      <c r="X837" s="23"/>
      <c r="Y837" s="36"/>
      <c r="Z837" s="100"/>
      <c r="AA837" s="89" t="s">
        <v>109</v>
      </c>
      <c r="AB837" s="92"/>
      <c r="AC837" s="90"/>
      <c r="AD837" s="91">
        <f>IF(AC837="Yes",-0.03,0)</f>
        <v>0</v>
      </c>
      <c r="AE837" s="23"/>
      <c r="AF837" s="23"/>
      <c r="AG837" s="13"/>
      <c r="AH837" s="24"/>
      <c r="AI837" s="23"/>
      <c r="AJ837" s="13"/>
      <c r="AK837" s="13"/>
      <c r="AL837" s="13"/>
      <c r="AM837" s="13"/>
      <c r="AN837" s="13"/>
      <c r="AO837" s="13"/>
      <c r="AP837" s="13"/>
      <c r="AQ837" s="13"/>
      <c r="AR837" s="13"/>
      <c r="AS837" s="70"/>
      <c r="AY837" s="73"/>
    </row>
    <row r="838" spans="2:51" ht="13.5" thickBot="1" x14ac:dyDescent="0.25">
      <c r="B838" s="36"/>
      <c r="C838" s="36"/>
      <c r="D838" s="13"/>
      <c r="E838" s="89" t="s">
        <v>110</v>
      </c>
      <c r="F838" s="22"/>
      <c r="G838" s="90"/>
      <c r="H838" s="93">
        <f>IF(G838="Yes",-0.1,0)</f>
        <v>0</v>
      </c>
      <c r="I838" s="100"/>
      <c r="J838" s="100"/>
      <c r="K838" s="13"/>
      <c r="L838" s="24"/>
      <c r="M838" s="13"/>
      <c r="N838" s="36"/>
      <c r="O838" s="13"/>
      <c r="P838" s="89" t="s">
        <v>110</v>
      </c>
      <c r="Q838" s="22"/>
      <c r="R838" s="90"/>
      <c r="S838" s="93">
        <f>IF(R838="Yes",-0.1,0)</f>
        <v>0</v>
      </c>
      <c r="T838" s="100"/>
      <c r="U838" s="100"/>
      <c r="V838" s="13"/>
      <c r="W838" s="24"/>
      <c r="X838" s="23"/>
      <c r="Y838" s="36"/>
      <c r="Z838" s="13"/>
      <c r="AA838" s="89" t="s">
        <v>110</v>
      </c>
      <c r="AB838" s="22"/>
      <c r="AC838" s="90"/>
      <c r="AD838" s="93">
        <f>IF(AC838="Yes",-0.1,0)</f>
        <v>0</v>
      </c>
      <c r="AE838" s="100"/>
      <c r="AF838" s="100"/>
      <c r="AG838" s="13"/>
      <c r="AH838" s="24"/>
      <c r="AI838" s="23"/>
      <c r="AJ838" s="13"/>
      <c r="AK838" s="13"/>
      <c r="AL838" s="13"/>
      <c r="AM838" s="13"/>
      <c r="AN838" s="13"/>
      <c r="AO838" s="13"/>
      <c r="AP838" s="13"/>
      <c r="AQ838" s="13"/>
      <c r="AR838" s="13"/>
      <c r="AS838" s="70"/>
      <c r="AY838" s="73"/>
    </row>
    <row r="839" spans="2:51" ht="13.5" thickBot="1" x14ac:dyDescent="0.25">
      <c r="B839" s="36"/>
      <c r="C839" s="36"/>
      <c r="D839" s="13"/>
      <c r="E839" s="49"/>
      <c r="F839" s="22"/>
      <c r="G839" s="81"/>
      <c r="H839" s="94">
        <f>SUM(H836:H838)</f>
        <v>0</v>
      </c>
      <c r="I839" s="95"/>
      <c r="J839" s="96" t="s">
        <v>111</v>
      </c>
      <c r="K839" s="97"/>
      <c r="L839" s="87">
        <f>SUM(L834*H839)</f>
        <v>0</v>
      </c>
      <c r="M839" s="13"/>
      <c r="N839" s="36"/>
      <c r="O839" s="13"/>
      <c r="P839" s="49"/>
      <c r="Q839" s="22"/>
      <c r="R839" s="81"/>
      <c r="S839" s="94">
        <f>SUM(S836:S838)</f>
        <v>0</v>
      </c>
      <c r="T839" s="95"/>
      <c r="U839" s="96" t="s">
        <v>111</v>
      </c>
      <c r="V839" s="97"/>
      <c r="W839" s="87">
        <f>SUM(W834*S839)</f>
        <v>0</v>
      </c>
      <c r="X839" s="23"/>
      <c r="Y839" s="36"/>
      <c r="Z839" s="13"/>
      <c r="AA839" s="49"/>
      <c r="AB839" s="22"/>
      <c r="AC839" s="81"/>
      <c r="AD839" s="94">
        <f>SUM(AD836:AD838)</f>
        <v>0</v>
      </c>
      <c r="AE839" s="95"/>
      <c r="AF839" s="96" t="s">
        <v>111</v>
      </c>
      <c r="AG839" s="97"/>
      <c r="AH839" s="87">
        <f>SUM(AH834*AD839)</f>
        <v>0</v>
      </c>
      <c r="AI839" s="23"/>
      <c r="AJ839" s="13"/>
      <c r="AK839" s="13"/>
      <c r="AL839" s="13"/>
      <c r="AM839" s="13"/>
      <c r="AN839" s="13"/>
      <c r="AO839" s="13"/>
      <c r="AP839" s="13"/>
      <c r="AQ839" s="13"/>
      <c r="AR839" s="13"/>
      <c r="AS839" s="70"/>
      <c r="AY839" s="73"/>
    </row>
    <row r="840" spans="2:51" ht="13.5" thickBot="1" x14ac:dyDescent="0.25">
      <c r="B840" s="36"/>
      <c r="C840" s="36"/>
      <c r="D840" s="13"/>
      <c r="E840" s="13"/>
      <c r="F840" s="13"/>
      <c r="G840" s="13"/>
      <c r="H840" s="23"/>
      <c r="I840" s="13"/>
      <c r="J840" s="23"/>
      <c r="K840" s="13"/>
      <c r="L840" s="24"/>
      <c r="M840" s="13"/>
      <c r="N840" s="36"/>
      <c r="O840" s="13"/>
      <c r="P840" s="13"/>
      <c r="Q840" s="13"/>
      <c r="R840" s="13"/>
      <c r="S840" s="23"/>
      <c r="T840" s="13"/>
      <c r="U840" s="23"/>
      <c r="V840" s="13"/>
      <c r="W840" s="24"/>
      <c r="X840" s="23"/>
      <c r="Y840" s="36"/>
      <c r="Z840" s="13"/>
      <c r="AA840" s="13"/>
      <c r="AB840" s="13"/>
      <c r="AC840" s="13"/>
      <c r="AD840" s="23"/>
      <c r="AE840" s="13"/>
      <c r="AF840" s="23"/>
      <c r="AG840" s="13"/>
      <c r="AH840" s="24"/>
      <c r="AI840" s="23"/>
      <c r="AJ840" s="13"/>
      <c r="AK840" s="13"/>
      <c r="AL840" s="13"/>
      <c r="AM840" s="13"/>
      <c r="AN840" s="13"/>
      <c r="AO840" s="13"/>
      <c r="AP840" s="13"/>
      <c r="AQ840" s="13"/>
      <c r="AR840" s="13"/>
      <c r="AS840" s="70"/>
      <c r="AY840" s="73"/>
    </row>
    <row r="841" spans="2:51" ht="13.5" thickBot="1" x14ac:dyDescent="0.25">
      <c r="B841" s="36"/>
      <c r="C841" s="38"/>
      <c r="D841" s="39"/>
      <c r="E841" s="39"/>
      <c r="F841" s="39"/>
      <c r="G841" s="39"/>
      <c r="H841" s="98"/>
      <c r="I841" s="99"/>
      <c r="J841" s="85" t="s">
        <v>112</v>
      </c>
      <c r="K841" s="86"/>
      <c r="L841" s="87">
        <f>SUM(L834+L839)</f>
        <v>0</v>
      </c>
      <c r="M841" s="13"/>
      <c r="N841" s="38"/>
      <c r="O841" s="39"/>
      <c r="P841" s="39"/>
      <c r="Q841" s="39"/>
      <c r="R841" s="39"/>
      <c r="S841" s="98"/>
      <c r="T841" s="99"/>
      <c r="U841" s="85" t="s">
        <v>112</v>
      </c>
      <c r="V841" s="86"/>
      <c r="W841" s="87">
        <f>SUM(W834+W839)</f>
        <v>0</v>
      </c>
      <c r="X841" s="23"/>
      <c r="Y841" s="38"/>
      <c r="Z841" s="39"/>
      <c r="AA841" s="39"/>
      <c r="AB841" s="39"/>
      <c r="AC841" s="39"/>
      <c r="AD841" s="98"/>
      <c r="AE841" s="99"/>
      <c r="AF841" s="85" t="s">
        <v>112</v>
      </c>
      <c r="AG841" s="86"/>
      <c r="AH841" s="87">
        <f>SUM(AH834+AH839)</f>
        <v>0</v>
      </c>
      <c r="AI841" s="23"/>
      <c r="AJ841" s="13"/>
      <c r="AK841" s="13"/>
      <c r="AL841" s="13"/>
      <c r="AM841" s="13"/>
      <c r="AN841" s="13"/>
      <c r="AO841" s="13"/>
      <c r="AP841" s="13"/>
      <c r="AQ841" s="13"/>
      <c r="AR841" s="13"/>
      <c r="AS841" s="70"/>
      <c r="AY841" s="73"/>
    </row>
    <row r="842" spans="2:51" ht="13.5" thickBot="1" x14ac:dyDescent="0.25">
      <c r="B842" s="38"/>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72"/>
    </row>
    <row r="843" spans="2:51" ht="13.5" thickBot="1" x14ac:dyDescent="0.25"/>
    <row r="844" spans="2:51" ht="18" customHeight="1" thickBot="1" x14ac:dyDescent="0.3">
      <c r="B844" s="65"/>
      <c r="C844" s="66"/>
      <c r="D844" s="66"/>
      <c r="E844" s="66"/>
      <c r="F844" s="67"/>
      <c r="G844" s="67"/>
      <c r="H844" s="67"/>
      <c r="I844" s="67"/>
      <c r="J844" s="67"/>
      <c r="K844" s="66"/>
      <c r="L844" s="66"/>
      <c r="M844" s="66"/>
      <c r="N844" s="66"/>
      <c r="O844" s="80"/>
      <c r="P844" s="80"/>
      <c r="Q844" s="68"/>
      <c r="R844" s="68"/>
      <c r="S844" s="68"/>
      <c r="T844" s="68"/>
      <c r="U844" s="68"/>
      <c r="V844" s="66"/>
      <c r="W844" s="66"/>
      <c r="X844" s="66"/>
      <c r="Y844" s="66"/>
      <c r="Z844" s="80"/>
      <c r="AA844" s="80"/>
      <c r="AB844" s="68"/>
      <c r="AC844" s="68"/>
      <c r="AD844" s="68"/>
      <c r="AE844" s="68"/>
      <c r="AF844" s="68"/>
      <c r="AG844" s="66"/>
      <c r="AH844" s="66"/>
      <c r="AI844" s="66"/>
      <c r="AJ844" s="66"/>
      <c r="AK844" s="66"/>
      <c r="AL844" s="66"/>
      <c r="AM844" s="66"/>
      <c r="AN844" s="66"/>
      <c r="AO844" s="66"/>
      <c r="AP844" s="66"/>
      <c r="AQ844" s="66"/>
      <c r="AR844" s="66"/>
      <c r="AS844" s="69"/>
      <c r="AY844" s="73"/>
    </row>
    <row r="845" spans="2:51" ht="18" customHeight="1" thickBot="1" x14ac:dyDescent="0.3">
      <c r="B845" s="36"/>
      <c r="C845" s="264" t="s">
        <v>77</v>
      </c>
      <c r="D845" s="265"/>
      <c r="E845" s="266" t="str">
        <f>'CompetitorList &amp; ResultsSummary'!D43</f>
        <v>Competitor 25</v>
      </c>
      <c r="F845" s="266"/>
      <c r="G845" s="266"/>
      <c r="H845" s="266"/>
      <c r="I845" s="266"/>
      <c r="J845" s="266"/>
      <c r="K845" s="265" t="s">
        <v>78</v>
      </c>
      <c r="L845" s="265"/>
      <c r="M845" s="266" t="str">
        <f>'CompetitorList &amp; ResultsSummary'!F43</f>
        <v>Model 25</v>
      </c>
      <c r="N845" s="266"/>
      <c r="O845" s="266"/>
      <c r="P845" s="266"/>
      <c r="Q845" s="266"/>
      <c r="R845" s="266"/>
      <c r="S845" s="266"/>
      <c r="T845" s="113"/>
      <c r="U845" s="113"/>
      <c r="V845" s="97"/>
      <c r="W845" s="97"/>
      <c r="X845" s="97"/>
      <c r="Y845" s="97"/>
      <c r="Z845" s="97"/>
      <c r="AA845" s="97"/>
      <c r="AB845" s="97"/>
      <c r="AC845" s="97"/>
      <c r="AD845" s="97"/>
      <c r="AE845" s="113"/>
      <c r="AF845" s="113"/>
      <c r="AG845" s="97"/>
      <c r="AH845" s="97"/>
      <c r="AI845" s="97"/>
      <c r="AJ845" s="97"/>
      <c r="AK845" s="267"/>
      <c r="AL845" s="267"/>
      <c r="AM845" s="267"/>
      <c r="AN845" s="267"/>
      <c r="AO845" s="267"/>
      <c r="AP845" s="267"/>
      <c r="AQ845" s="267"/>
      <c r="AR845" s="268"/>
      <c r="AS845" s="70"/>
      <c r="AY845" s="73"/>
    </row>
    <row r="846" spans="2:51" ht="18" customHeight="1" thickBot="1" x14ac:dyDescent="0.25">
      <c r="B846" s="36"/>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70"/>
      <c r="AY846" s="73"/>
    </row>
    <row r="847" spans="2:51" ht="16.5" thickBot="1" x14ac:dyDescent="0.3">
      <c r="B847" s="36"/>
      <c r="C847" s="252" t="str">
        <f>E845</f>
        <v>Competitor 25</v>
      </c>
      <c r="D847" s="253"/>
      <c r="E847" s="253"/>
      <c r="F847" s="253"/>
      <c r="G847" s="253" t="s">
        <v>16</v>
      </c>
      <c r="H847" s="253"/>
      <c r="I847" s="253"/>
      <c r="J847" s="253"/>
      <c r="K847" s="253"/>
      <c r="L847" s="254"/>
      <c r="M847" s="71"/>
      <c r="N847" s="252" t="str">
        <f>E845</f>
        <v>Competitor 25</v>
      </c>
      <c r="O847" s="253"/>
      <c r="P847" s="253"/>
      <c r="Q847" s="253"/>
      <c r="R847" s="253" t="s">
        <v>20</v>
      </c>
      <c r="S847" s="253"/>
      <c r="T847" s="253"/>
      <c r="U847" s="253"/>
      <c r="V847" s="253"/>
      <c r="W847" s="254"/>
      <c r="X847" s="71"/>
      <c r="Y847" s="252" t="str">
        <f>C847</f>
        <v>Competitor 25</v>
      </c>
      <c r="Z847" s="253"/>
      <c r="AA847" s="253"/>
      <c r="AB847" s="253"/>
      <c r="AC847" s="253" t="s">
        <v>21</v>
      </c>
      <c r="AD847" s="253"/>
      <c r="AE847" s="253"/>
      <c r="AF847" s="253"/>
      <c r="AG847" s="253"/>
      <c r="AH847" s="254"/>
      <c r="AI847" s="71"/>
      <c r="AJ847" s="71"/>
      <c r="AK847" s="256" t="str">
        <f>E845</f>
        <v>Competitor 25</v>
      </c>
      <c r="AL847" s="257"/>
      <c r="AM847" s="257"/>
      <c r="AN847" s="80"/>
      <c r="AO847" s="80"/>
      <c r="AP847" s="258" t="s">
        <v>79</v>
      </c>
      <c r="AQ847" s="259"/>
      <c r="AR847" s="260"/>
      <c r="AS847" s="70"/>
      <c r="AY847" s="73"/>
    </row>
    <row r="848" spans="2:51" x14ac:dyDescent="0.2">
      <c r="B848" s="36"/>
      <c r="C848" s="255"/>
      <c r="D848" s="251"/>
      <c r="E848" s="251"/>
      <c r="F848" s="251"/>
      <c r="G848" s="251" t="s">
        <v>80</v>
      </c>
      <c r="H848" s="251"/>
      <c r="I848" s="251" t="s">
        <v>81</v>
      </c>
      <c r="J848" s="251"/>
      <c r="K848" s="104"/>
      <c r="L848" s="8" t="s">
        <v>11</v>
      </c>
      <c r="M848" s="49"/>
      <c r="N848" s="255"/>
      <c r="O848" s="251"/>
      <c r="P848" s="251"/>
      <c r="Q848" s="251"/>
      <c r="R848" s="251" t="s">
        <v>80</v>
      </c>
      <c r="S848" s="251"/>
      <c r="T848" s="251" t="s">
        <v>81</v>
      </c>
      <c r="U848" s="251"/>
      <c r="V848" s="104"/>
      <c r="W848" s="8" t="s">
        <v>11</v>
      </c>
      <c r="X848" s="49"/>
      <c r="Y848" s="255"/>
      <c r="Z848" s="251"/>
      <c r="AA848" s="251"/>
      <c r="AB848" s="251"/>
      <c r="AC848" s="251" t="s">
        <v>80</v>
      </c>
      <c r="AD848" s="251"/>
      <c r="AE848" s="251" t="s">
        <v>81</v>
      </c>
      <c r="AF848" s="251"/>
      <c r="AG848" s="104"/>
      <c r="AH848" s="8" t="s">
        <v>11</v>
      </c>
      <c r="AI848" s="49"/>
      <c r="AJ848" s="49"/>
      <c r="AK848" s="261"/>
      <c r="AL848" s="262"/>
      <c r="AM848" s="262"/>
      <c r="AN848" s="262"/>
      <c r="AO848" s="262"/>
      <c r="AP848" s="262"/>
      <c r="AQ848" s="262"/>
      <c r="AR848" s="263"/>
      <c r="AS848" s="70"/>
      <c r="AY848" s="73"/>
    </row>
    <row r="849" spans="2:53" x14ac:dyDescent="0.2">
      <c r="B849" s="36"/>
      <c r="C849" s="36"/>
      <c r="D849" s="247" t="s">
        <v>82</v>
      </c>
      <c r="E849" s="248"/>
      <c r="F849" s="9" t="s">
        <v>83</v>
      </c>
      <c r="G849" s="104" t="s">
        <v>84</v>
      </c>
      <c r="H849" s="104" t="s">
        <v>26</v>
      </c>
      <c r="I849" s="104" t="s">
        <v>84</v>
      </c>
      <c r="J849" s="104" t="s">
        <v>26</v>
      </c>
      <c r="K849" s="10"/>
      <c r="L849" s="8" t="s">
        <v>26</v>
      </c>
      <c r="M849" s="49"/>
      <c r="N849" s="36"/>
      <c r="O849" s="247" t="s">
        <v>82</v>
      </c>
      <c r="P849" s="248"/>
      <c r="Q849" s="9" t="s">
        <v>83</v>
      </c>
      <c r="R849" s="104" t="s">
        <v>84</v>
      </c>
      <c r="S849" s="104" t="s">
        <v>26</v>
      </c>
      <c r="T849" s="104" t="s">
        <v>84</v>
      </c>
      <c r="U849" s="104" t="s">
        <v>26</v>
      </c>
      <c r="V849" s="10"/>
      <c r="W849" s="8" t="s">
        <v>26</v>
      </c>
      <c r="X849" s="49"/>
      <c r="Y849" s="36"/>
      <c r="Z849" s="247" t="s">
        <v>82</v>
      </c>
      <c r="AA849" s="248"/>
      <c r="AB849" s="9" t="s">
        <v>83</v>
      </c>
      <c r="AC849" s="104" t="s">
        <v>84</v>
      </c>
      <c r="AD849" s="104" t="s">
        <v>26</v>
      </c>
      <c r="AE849" s="104" t="s">
        <v>84</v>
      </c>
      <c r="AF849" s="104" t="s">
        <v>26</v>
      </c>
      <c r="AG849" s="10"/>
      <c r="AH849" s="8" t="s">
        <v>26</v>
      </c>
      <c r="AI849" s="49"/>
      <c r="AJ849" s="49"/>
      <c r="AK849" s="11"/>
      <c r="AL849" s="12" t="s">
        <v>16</v>
      </c>
      <c r="AM849" s="12" t="s">
        <v>20</v>
      </c>
      <c r="AN849" s="12" t="s">
        <v>21</v>
      </c>
      <c r="AO849" s="49"/>
      <c r="AP849" s="13"/>
      <c r="AQ849" s="179" t="s">
        <v>85</v>
      </c>
      <c r="AR849" s="180">
        <f>AL850+AM850+AN850-AN852</f>
        <v>0</v>
      </c>
      <c r="AS849" s="70"/>
      <c r="AU849" s="102"/>
      <c r="AV849" s="102"/>
      <c r="AW849" s="102"/>
      <c r="AX849" s="102"/>
      <c r="AY849" s="102"/>
      <c r="AZ849" s="102"/>
      <c r="BA849" s="102"/>
    </row>
    <row r="850" spans="2:53" x14ac:dyDescent="0.2">
      <c r="B850" s="36"/>
      <c r="C850" s="16">
        <v>1</v>
      </c>
      <c r="D850" s="17" t="s">
        <v>86</v>
      </c>
      <c r="E850" s="106"/>
      <c r="F850" s="18">
        <v>11</v>
      </c>
      <c r="G850" s="76"/>
      <c r="H850" s="19">
        <f>SUM(G850*F850)</f>
        <v>0</v>
      </c>
      <c r="I850" s="76"/>
      <c r="J850" s="19">
        <f>SUM(I850*F850)</f>
        <v>0</v>
      </c>
      <c r="K850" s="20"/>
      <c r="L850" s="21">
        <f>SUM(H850+J850)</f>
        <v>0</v>
      </c>
      <c r="M850" s="13"/>
      <c r="N850" s="16">
        <v>1</v>
      </c>
      <c r="O850" s="17" t="s">
        <v>86</v>
      </c>
      <c r="P850" s="106"/>
      <c r="Q850" s="18">
        <v>11</v>
      </c>
      <c r="R850" s="76"/>
      <c r="S850" s="19">
        <f>SUM(R850*Q850)</f>
        <v>0</v>
      </c>
      <c r="T850" s="76"/>
      <c r="U850" s="19">
        <f>SUM(T850*Q850)</f>
        <v>0</v>
      </c>
      <c r="V850" s="20"/>
      <c r="W850" s="21">
        <f>SUM(S850+U850)</f>
        <v>0</v>
      </c>
      <c r="X850" s="176"/>
      <c r="Y850" s="16">
        <v>1</v>
      </c>
      <c r="Z850" s="17" t="s">
        <v>86</v>
      </c>
      <c r="AA850" s="106"/>
      <c r="AB850" s="18">
        <v>11</v>
      </c>
      <c r="AC850" s="76"/>
      <c r="AD850" s="19">
        <f>SUM(AC850*AB850)</f>
        <v>0</v>
      </c>
      <c r="AE850" s="76"/>
      <c r="AF850" s="19">
        <f>SUM(AE850*AB850)</f>
        <v>0</v>
      </c>
      <c r="AG850" s="20"/>
      <c r="AH850" s="21">
        <f>SUM(AD850+AF850)</f>
        <v>0</v>
      </c>
      <c r="AI850" s="176"/>
      <c r="AJ850" s="13"/>
      <c r="AK850" s="25"/>
      <c r="AL850" s="179">
        <f>SUM(L876)</f>
        <v>0</v>
      </c>
      <c r="AM850" s="179">
        <f>SUM(W876)</f>
        <v>0</v>
      </c>
      <c r="AN850" s="179">
        <f>SUM(AH876)</f>
        <v>0</v>
      </c>
      <c r="AO850" s="23"/>
      <c r="AP850" s="13"/>
      <c r="AQ850" s="100"/>
      <c r="AR850" s="15"/>
      <c r="AS850" s="70"/>
      <c r="AY850" s="73"/>
    </row>
    <row r="851" spans="2:53" x14ac:dyDescent="0.2">
      <c r="B851" s="36"/>
      <c r="C851" s="27">
        <v>2</v>
      </c>
      <c r="D851" s="77" t="s">
        <v>87</v>
      </c>
      <c r="E851" s="28"/>
      <c r="F851" s="29">
        <v>7</v>
      </c>
      <c r="G851" s="76"/>
      <c r="H851" s="26">
        <f>SUM(G851*F851)</f>
        <v>0</v>
      </c>
      <c r="I851" s="76"/>
      <c r="J851" s="30">
        <f>SUM(I851*F851)</f>
        <v>0</v>
      </c>
      <c r="K851" s="31"/>
      <c r="L851" s="32">
        <f>SUM(H851+J851)</f>
        <v>0</v>
      </c>
      <c r="M851" s="13"/>
      <c r="N851" s="27">
        <v>2</v>
      </c>
      <c r="O851" s="77" t="s">
        <v>87</v>
      </c>
      <c r="P851" s="28"/>
      <c r="Q851" s="29">
        <v>7</v>
      </c>
      <c r="R851" s="76"/>
      <c r="S851" s="26">
        <f>SUM(R851*Q851)</f>
        <v>0</v>
      </c>
      <c r="T851" s="76"/>
      <c r="U851" s="30">
        <f>SUM(T851*Q851)</f>
        <v>0</v>
      </c>
      <c r="V851" s="31"/>
      <c r="W851" s="32">
        <f>SUM(S851+U851)</f>
        <v>0</v>
      </c>
      <c r="X851" s="23"/>
      <c r="Y851" s="27">
        <v>2</v>
      </c>
      <c r="Z851" s="77" t="s">
        <v>87</v>
      </c>
      <c r="AA851" s="28"/>
      <c r="AB851" s="29">
        <v>7</v>
      </c>
      <c r="AC851" s="76"/>
      <c r="AD851" s="26">
        <f>SUM(AC851*AB851)</f>
        <v>0</v>
      </c>
      <c r="AE851" s="76"/>
      <c r="AF851" s="30">
        <f>SUM(AE851*AB851)</f>
        <v>0</v>
      </c>
      <c r="AG851" s="31"/>
      <c r="AH851" s="32">
        <f>SUM(AD851+AF851)</f>
        <v>0</v>
      </c>
      <c r="AI851" s="23"/>
      <c r="AJ851" s="13"/>
      <c r="AK851" s="36"/>
      <c r="AL851" s="23"/>
      <c r="AM851" s="23"/>
      <c r="AN851" s="23"/>
      <c r="AO851" s="23"/>
      <c r="AP851" s="13"/>
      <c r="AQ851" s="14"/>
      <c r="AR851" s="15"/>
      <c r="AS851" s="70"/>
      <c r="AY851" s="73"/>
    </row>
    <row r="852" spans="2:53" x14ac:dyDescent="0.2">
      <c r="B852" s="36"/>
      <c r="C852" s="25">
        <v>3</v>
      </c>
      <c r="D852" s="17" t="s">
        <v>88</v>
      </c>
      <c r="E852" s="28"/>
      <c r="F852" s="29">
        <v>7</v>
      </c>
      <c r="G852" s="76"/>
      <c r="H852" s="26">
        <f>SUM(G852*F852)</f>
        <v>0</v>
      </c>
      <c r="I852" s="76"/>
      <c r="J852" s="26">
        <f>SUM(I852*F852)</f>
        <v>0</v>
      </c>
      <c r="K852" s="34"/>
      <c r="L852" s="35">
        <f>SUM(H852+J852)</f>
        <v>0</v>
      </c>
      <c r="M852" s="13"/>
      <c r="N852" s="25">
        <v>3</v>
      </c>
      <c r="O852" s="17" t="s">
        <v>88</v>
      </c>
      <c r="P852" s="28"/>
      <c r="Q852" s="29">
        <v>7</v>
      </c>
      <c r="R852" s="76"/>
      <c r="S852" s="26">
        <f>SUM(R852*Q852)</f>
        <v>0</v>
      </c>
      <c r="T852" s="76"/>
      <c r="U852" s="26">
        <f>SUM(T852*Q852)</f>
        <v>0</v>
      </c>
      <c r="V852" s="34"/>
      <c r="W852" s="35">
        <f>SUM(S852+U852)</f>
        <v>0</v>
      </c>
      <c r="X852" s="23"/>
      <c r="Y852" s="25">
        <v>3</v>
      </c>
      <c r="Z852" s="17" t="s">
        <v>88</v>
      </c>
      <c r="AA852" s="28"/>
      <c r="AB852" s="29">
        <v>7</v>
      </c>
      <c r="AC852" s="76"/>
      <c r="AD852" s="26">
        <f>SUM(AC852*AB852)</f>
        <v>0</v>
      </c>
      <c r="AE852" s="76"/>
      <c r="AF852" s="26">
        <f>SUM(AE852*AB852)</f>
        <v>0</v>
      </c>
      <c r="AG852" s="34"/>
      <c r="AH852" s="35">
        <f>SUM(AD852+AF852)</f>
        <v>0</v>
      </c>
      <c r="AI852" s="23"/>
      <c r="AJ852" s="13"/>
      <c r="AK852" s="16" t="s">
        <v>89</v>
      </c>
      <c r="AL852" s="178">
        <f>MAX(AL850:AN850)</f>
        <v>0</v>
      </c>
      <c r="AM852" s="34" t="s">
        <v>90</v>
      </c>
      <c r="AN852" s="179">
        <f>MIN(AL850:AN850)</f>
        <v>0</v>
      </c>
      <c r="AO852" s="23"/>
      <c r="AP852" s="13"/>
      <c r="AQ852" s="14"/>
      <c r="AR852" s="15"/>
      <c r="AS852" s="70"/>
      <c r="AY852" s="73"/>
    </row>
    <row r="853" spans="2:53" x14ac:dyDescent="0.2">
      <c r="B853" s="36"/>
      <c r="C853" s="27">
        <v>4</v>
      </c>
      <c r="D853" s="77" t="s">
        <v>91</v>
      </c>
      <c r="E853" s="28"/>
      <c r="F853" s="29">
        <v>7</v>
      </c>
      <c r="G853" s="76"/>
      <c r="H853" s="26">
        <f t="shared" ref="H853:H858" si="216">SUM(G853*F853)</f>
        <v>0</v>
      </c>
      <c r="I853" s="76"/>
      <c r="J853" s="26">
        <f t="shared" ref="J853:J858" si="217">SUM(I853*F853)</f>
        <v>0</v>
      </c>
      <c r="K853" s="37"/>
      <c r="L853" s="35">
        <f t="shared" ref="L853:L858" si="218">SUM(H853+J853)</f>
        <v>0</v>
      </c>
      <c r="M853" s="13"/>
      <c r="N853" s="27">
        <v>4</v>
      </c>
      <c r="O853" s="77" t="s">
        <v>91</v>
      </c>
      <c r="P853" s="28"/>
      <c r="Q853" s="29">
        <v>7</v>
      </c>
      <c r="R853" s="76"/>
      <c r="S853" s="26">
        <f t="shared" ref="S853:S858" si="219">SUM(R853*Q853)</f>
        <v>0</v>
      </c>
      <c r="T853" s="76"/>
      <c r="U853" s="26">
        <f t="shared" ref="U853:U858" si="220">SUM(T853*Q853)</f>
        <v>0</v>
      </c>
      <c r="V853" s="37"/>
      <c r="W853" s="35">
        <f t="shared" ref="W853:W858" si="221">SUM(S853+U853)</f>
        <v>0</v>
      </c>
      <c r="X853" s="23"/>
      <c r="Y853" s="27">
        <v>4</v>
      </c>
      <c r="Z853" s="77" t="s">
        <v>91</v>
      </c>
      <c r="AA853" s="28"/>
      <c r="AB853" s="29">
        <v>7</v>
      </c>
      <c r="AC853" s="76"/>
      <c r="AD853" s="26">
        <f t="shared" ref="AD853:AD858" si="222">SUM(AC853*AB853)</f>
        <v>0</v>
      </c>
      <c r="AE853" s="76"/>
      <c r="AF853" s="26">
        <f t="shared" ref="AF853:AF858" si="223">SUM(AE853*AB853)</f>
        <v>0</v>
      </c>
      <c r="AG853" s="37"/>
      <c r="AH853" s="35">
        <f t="shared" ref="AH853:AH858" si="224">SUM(AD853+AF853)</f>
        <v>0</v>
      </c>
      <c r="AI853" s="23"/>
      <c r="AJ853" s="13"/>
      <c r="AK853" s="177"/>
      <c r="AL853" s="100"/>
      <c r="AM853" s="13"/>
      <c r="AN853" s="13"/>
      <c r="AO853" s="13"/>
      <c r="AP853" s="13"/>
      <c r="AQ853" s="14"/>
      <c r="AR853" s="15"/>
      <c r="AS853" s="70"/>
      <c r="AY853" s="73"/>
    </row>
    <row r="854" spans="2:53" x14ac:dyDescent="0.2">
      <c r="B854" s="36"/>
      <c r="C854" s="27">
        <v>5</v>
      </c>
      <c r="D854" s="77" t="s">
        <v>93</v>
      </c>
      <c r="E854" s="28"/>
      <c r="F854" s="29">
        <v>7</v>
      </c>
      <c r="G854" s="76"/>
      <c r="H854" s="26">
        <f t="shared" si="216"/>
        <v>0</v>
      </c>
      <c r="I854" s="76"/>
      <c r="J854" s="26">
        <f t="shared" si="217"/>
        <v>0</v>
      </c>
      <c r="K854" s="37"/>
      <c r="L854" s="35">
        <f t="shared" si="218"/>
        <v>0</v>
      </c>
      <c r="M854" s="13"/>
      <c r="N854" s="27">
        <v>5</v>
      </c>
      <c r="O854" s="77" t="s">
        <v>93</v>
      </c>
      <c r="P854" s="28"/>
      <c r="Q854" s="29">
        <v>7</v>
      </c>
      <c r="R854" s="76"/>
      <c r="S854" s="26">
        <f t="shared" si="219"/>
        <v>0</v>
      </c>
      <c r="T854" s="76"/>
      <c r="U854" s="26">
        <f t="shared" si="220"/>
        <v>0</v>
      </c>
      <c r="V854" s="37"/>
      <c r="W854" s="35">
        <f t="shared" si="221"/>
        <v>0</v>
      </c>
      <c r="X854" s="23"/>
      <c r="Y854" s="27">
        <v>5</v>
      </c>
      <c r="Z854" s="77" t="s">
        <v>93</v>
      </c>
      <c r="AA854" s="28"/>
      <c r="AB854" s="29">
        <v>7</v>
      </c>
      <c r="AC854" s="76"/>
      <c r="AD854" s="26">
        <f t="shared" si="222"/>
        <v>0</v>
      </c>
      <c r="AE854" s="76"/>
      <c r="AF854" s="26">
        <f t="shared" si="223"/>
        <v>0</v>
      </c>
      <c r="AG854" s="37"/>
      <c r="AH854" s="35">
        <f t="shared" si="224"/>
        <v>0</v>
      </c>
      <c r="AI854" s="23"/>
      <c r="AJ854" s="13"/>
      <c r="AK854" s="177"/>
      <c r="AL854" s="100"/>
      <c r="AM854" s="13"/>
      <c r="AN854" s="13"/>
      <c r="AO854" s="13"/>
      <c r="AP854" s="13"/>
      <c r="AQ854" s="14"/>
      <c r="AR854" s="15"/>
      <c r="AS854" s="70"/>
      <c r="AY854" s="73"/>
    </row>
    <row r="855" spans="2:53" x14ac:dyDescent="0.2">
      <c r="B855" s="36"/>
      <c r="C855" s="27">
        <v>6</v>
      </c>
      <c r="D855" s="17" t="s">
        <v>94</v>
      </c>
      <c r="E855" s="28"/>
      <c r="F855" s="29">
        <v>7</v>
      </c>
      <c r="G855" s="76"/>
      <c r="H855" s="26">
        <f t="shared" si="216"/>
        <v>0</v>
      </c>
      <c r="I855" s="76"/>
      <c r="J855" s="26">
        <f t="shared" si="217"/>
        <v>0</v>
      </c>
      <c r="K855" s="37"/>
      <c r="L855" s="35">
        <f t="shared" si="218"/>
        <v>0</v>
      </c>
      <c r="M855" s="13"/>
      <c r="N855" s="27">
        <v>6</v>
      </c>
      <c r="O855" s="17" t="s">
        <v>94</v>
      </c>
      <c r="P855" s="28"/>
      <c r="Q855" s="29">
        <v>7</v>
      </c>
      <c r="R855" s="76"/>
      <c r="S855" s="26">
        <f t="shared" si="219"/>
        <v>0</v>
      </c>
      <c r="T855" s="76"/>
      <c r="U855" s="26">
        <f t="shared" si="220"/>
        <v>0</v>
      </c>
      <c r="V855" s="37"/>
      <c r="W855" s="35">
        <f t="shared" si="221"/>
        <v>0</v>
      </c>
      <c r="X855" s="23"/>
      <c r="Y855" s="27">
        <v>6</v>
      </c>
      <c r="Z855" s="17" t="s">
        <v>94</v>
      </c>
      <c r="AA855" s="28"/>
      <c r="AB855" s="29">
        <v>7</v>
      </c>
      <c r="AC855" s="76"/>
      <c r="AD855" s="26">
        <f t="shared" si="222"/>
        <v>0</v>
      </c>
      <c r="AE855" s="76"/>
      <c r="AF855" s="26">
        <f t="shared" si="223"/>
        <v>0</v>
      </c>
      <c r="AG855" s="37"/>
      <c r="AH855" s="35">
        <f t="shared" si="224"/>
        <v>0</v>
      </c>
      <c r="AI855" s="23"/>
      <c r="AJ855" s="13"/>
      <c r="AK855" s="36"/>
      <c r="AL855" s="13"/>
      <c r="AM855" s="13"/>
      <c r="AN855" s="13"/>
      <c r="AO855" s="13"/>
      <c r="AP855" s="13"/>
      <c r="AQ855" s="14"/>
      <c r="AR855" s="15"/>
      <c r="AS855" s="70"/>
      <c r="AY855" s="73"/>
    </row>
    <row r="856" spans="2:53" ht="13.5" thickBot="1" x14ac:dyDescent="0.25">
      <c r="B856" s="36"/>
      <c r="C856" s="27">
        <v>7</v>
      </c>
      <c r="D856" s="77" t="s">
        <v>95</v>
      </c>
      <c r="E856" s="28"/>
      <c r="F856" s="29">
        <v>7</v>
      </c>
      <c r="G856" s="76"/>
      <c r="H856" s="26">
        <f t="shared" si="216"/>
        <v>0</v>
      </c>
      <c r="I856" s="76"/>
      <c r="J856" s="26">
        <f t="shared" si="217"/>
        <v>0</v>
      </c>
      <c r="K856" s="37"/>
      <c r="L856" s="35">
        <f t="shared" si="218"/>
        <v>0</v>
      </c>
      <c r="M856" s="13"/>
      <c r="N856" s="27">
        <v>7</v>
      </c>
      <c r="O856" s="77" t="s">
        <v>95</v>
      </c>
      <c r="P856" s="28"/>
      <c r="Q856" s="29">
        <v>7</v>
      </c>
      <c r="R856" s="76"/>
      <c r="S856" s="26">
        <f t="shared" si="219"/>
        <v>0</v>
      </c>
      <c r="T856" s="76"/>
      <c r="U856" s="26">
        <f t="shared" si="220"/>
        <v>0</v>
      </c>
      <c r="V856" s="37"/>
      <c r="W856" s="35">
        <f t="shared" si="221"/>
        <v>0</v>
      </c>
      <c r="X856" s="23"/>
      <c r="Y856" s="27">
        <v>7</v>
      </c>
      <c r="Z856" s="77" t="s">
        <v>95</v>
      </c>
      <c r="AA856" s="28"/>
      <c r="AB856" s="29">
        <v>7</v>
      </c>
      <c r="AC856" s="76"/>
      <c r="AD856" s="26">
        <f t="shared" si="222"/>
        <v>0</v>
      </c>
      <c r="AE856" s="76"/>
      <c r="AF856" s="26">
        <f t="shared" si="223"/>
        <v>0</v>
      </c>
      <c r="AG856" s="37"/>
      <c r="AH856" s="35">
        <f t="shared" si="224"/>
        <v>0</v>
      </c>
      <c r="AI856" s="23"/>
      <c r="AJ856" s="13"/>
      <c r="AK856" s="38"/>
      <c r="AL856" s="39"/>
      <c r="AM856" s="39"/>
      <c r="AN856" s="39"/>
      <c r="AO856" s="39"/>
      <c r="AP856" s="39"/>
      <c r="AQ856" s="40"/>
      <c r="AR856" s="41"/>
      <c r="AS856" s="70"/>
      <c r="AY856" s="73"/>
    </row>
    <row r="857" spans="2:53" x14ac:dyDescent="0.2">
      <c r="B857" s="36"/>
      <c r="C857" s="27">
        <v>8</v>
      </c>
      <c r="D857" s="77" t="s">
        <v>96</v>
      </c>
      <c r="E857" s="28"/>
      <c r="F857" s="29">
        <v>7</v>
      </c>
      <c r="G857" s="76"/>
      <c r="H857" s="26">
        <f t="shared" si="216"/>
        <v>0</v>
      </c>
      <c r="I857" s="76"/>
      <c r="J857" s="26">
        <f t="shared" si="217"/>
        <v>0</v>
      </c>
      <c r="K857" s="37"/>
      <c r="L857" s="35">
        <f t="shared" si="218"/>
        <v>0</v>
      </c>
      <c r="M857" s="13"/>
      <c r="N857" s="27">
        <v>8</v>
      </c>
      <c r="O857" s="77" t="s">
        <v>96</v>
      </c>
      <c r="P857" s="28"/>
      <c r="Q857" s="29">
        <v>7</v>
      </c>
      <c r="R857" s="76"/>
      <c r="S857" s="26">
        <f t="shared" si="219"/>
        <v>0</v>
      </c>
      <c r="T857" s="76"/>
      <c r="U857" s="26">
        <f t="shared" si="220"/>
        <v>0</v>
      </c>
      <c r="V857" s="37"/>
      <c r="W857" s="35">
        <f t="shared" si="221"/>
        <v>0</v>
      </c>
      <c r="X857" s="23"/>
      <c r="Y857" s="27">
        <v>8</v>
      </c>
      <c r="Z857" s="77" t="s">
        <v>96</v>
      </c>
      <c r="AA857" s="28"/>
      <c r="AB857" s="29">
        <v>7</v>
      </c>
      <c r="AC857" s="76"/>
      <c r="AD857" s="26">
        <f t="shared" si="222"/>
        <v>0</v>
      </c>
      <c r="AE857" s="76"/>
      <c r="AF857" s="26">
        <f t="shared" si="223"/>
        <v>0</v>
      </c>
      <c r="AG857" s="37"/>
      <c r="AH857" s="35">
        <f t="shared" si="224"/>
        <v>0</v>
      </c>
      <c r="AI857" s="23"/>
      <c r="AJ857" s="13"/>
      <c r="AK857" s="13"/>
      <c r="AL857" s="13"/>
      <c r="AM857" s="13"/>
      <c r="AN857" s="13"/>
      <c r="AO857" s="13"/>
      <c r="AP857" s="13"/>
      <c r="AQ857" s="13"/>
      <c r="AR857" s="13"/>
      <c r="AS857" s="70"/>
      <c r="AY857" s="73"/>
    </row>
    <row r="858" spans="2:53" x14ac:dyDescent="0.2">
      <c r="B858" s="36"/>
      <c r="C858" s="27">
        <v>9</v>
      </c>
      <c r="D858" s="17" t="s">
        <v>97</v>
      </c>
      <c r="E858" s="28"/>
      <c r="F858" s="29">
        <v>7</v>
      </c>
      <c r="G858" s="76"/>
      <c r="H858" s="26">
        <f t="shared" si="216"/>
        <v>0</v>
      </c>
      <c r="I858" s="76"/>
      <c r="J858" s="26">
        <f t="shared" si="217"/>
        <v>0</v>
      </c>
      <c r="K858" s="31"/>
      <c r="L858" s="35">
        <f t="shared" si="218"/>
        <v>0</v>
      </c>
      <c r="M858" s="13"/>
      <c r="N858" s="27">
        <v>9</v>
      </c>
      <c r="O858" s="17" t="s">
        <v>97</v>
      </c>
      <c r="P858" s="28"/>
      <c r="Q858" s="29">
        <v>7</v>
      </c>
      <c r="R858" s="76"/>
      <c r="S858" s="26">
        <f t="shared" si="219"/>
        <v>0</v>
      </c>
      <c r="T858" s="76"/>
      <c r="U858" s="26">
        <f t="shared" si="220"/>
        <v>0</v>
      </c>
      <c r="V858" s="31"/>
      <c r="W858" s="35">
        <f t="shared" si="221"/>
        <v>0</v>
      </c>
      <c r="X858" s="23"/>
      <c r="Y858" s="27">
        <v>9</v>
      </c>
      <c r="Z858" s="17" t="s">
        <v>97</v>
      </c>
      <c r="AA858" s="28"/>
      <c r="AB858" s="29">
        <v>7</v>
      </c>
      <c r="AC858" s="76"/>
      <c r="AD858" s="26">
        <f t="shared" si="222"/>
        <v>0</v>
      </c>
      <c r="AE858" s="76"/>
      <c r="AF858" s="26">
        <f t="shared" si="223"/>
        <v>0</v>
      </c>
      <c r="AG858" s="31"/>
      <c r="AH858" s="35">
        <f t="shared" si="224"/>
        <v>0</v>
      </c>
      <c r="AI858" s="23"/>
      <c r="AJ858" s="13"/>
      <c r="AK858" s="13"/>
      <c r="AL858" s="13"/>
      <c r="AM858" s="13"/>
      <c r="AN858" s="13"/>
      <c r="AO858" s="13"/>
      <c r="AP858" s="13"/>
      <c r="AQ858" s="13"/>
      <c r="AR858" s="13"/>
      <c r="AS858" s="70"/>
      <c r="AY858" s="73"/>
    </row>
    <row r="859" spans="2:53" x14ac:dyDescent="0.2">
      <c r="B859" s="36"/>
      <c r="C859" s="25">
        <v>10</v>
      </c>
      <c r="D859" s="33" t="s">
        <v>98</v>
      </c>
      <c r="E859" s="20"/>
      <c r="F859" s="29">
        <v>11</v>
      </c>
      <c r="G859" s="76"/>
      <c r="H859" s="26">
        <f>SUM(G859*F859)</f>
        <v>0</v>
      </c>
      <c r="I859" s="76"/>
      <c r="J859" s="26">
        <f>SUM(I859*F859)</f>
        <v>0</v>
      </c>
      <c r="K859" s="10"/>
      <c r="L859" s="35">
        <f>SUM(H859+J859)</f>
        <v>0</v>
      </c>
      <c r="M859" s="13"/>
      <c r="N859" s="25">
        <v>10</v>
      </c>
      <c r="O859" s="33" t="s">
        <v>98</v>
      </c>
      <c r="P859" s="20"/>
      <c r="Q859" s="29">
        <v>11</v>
      </c>
      <c r="R859" s="76"/>
      <c r="S859" s="26">
        <f>SUM(R859*Q859)</f>
        <v>0</v>
      </c>
      <c r="T859" s="76"/>
      <c r="U859" s="26">
        <f>SUM(T859*Q859)</f>
        <v>0</v>
      </c>
      <c r="V859" s="10"/>
      <c r="W859" s="35">
        <f>SUM(S859+U859)</f>
        <v>0</v>
      </c>
      <c r="X859" s="23"/>
      <c r="Y859" s="25">
        <v>10</v>
      </c>
      <c r="Z859" s="33" t="s">
        <v>98</v>
      </c>
      <c r="AA859" s="20"/>
      <c r="AB859" s="29">
        <v>11</v>
      </c>
      <c r="AC859" s="76"/>
      <c r="AD859" s="26">
        <f>SUM(AC859*AB859)</f>
        <v>0</v>
      </c>
      <c r="AE859" s="76"/>
      <c r="AF859" s="26">
        <f>SUM(AE859*AB859)</f>
        <v>0</v>
      </c>
      <c r="AG859" s="10"/>
      <c r="AH859" s="35">
        <f>SUM(AD859+AF859)</f>
        <v>0</v>
      </c>
      <c r="AI859" s="23"/>
      <c r="AJ859" s="13"/>
      <c r="AK859" s="13"/>
      <c r="AL859" s="13"/>
      <c r="AM859" s="13"/>
      <c r="AN859" s="13"/>
      <c r="AO859" s="13"/>
      <c r="AP859" s="13"/>
      <c r="AQ859" s="13"/>
      <c r="AR859" s="13"/>
      <c r="AS859" s="70"/>
      <c r="AY859" s="73"/>
    </row>
    <row r="860" spans="2:53" x14ac:dyDescent="0.2">
      <c r="B860" s="36"/>
      <c r="C860" s="36"/>
      <c r="D860" s="13"/>
      <c r="E860" s="22"/>
      <c r="F860" s="13"/>
      <c r="G860" s="23"/>
      <c r="H860" s="13"/>
      <c r="I860" s="23"/>
      <c r="J860" s="13"/>
      <c r="K860" s="23"/>
      <c r="L860" s="24"/>
      <c r="M860" s="13"/>
      <c r="N860" s="36"/>
      <c r="O860" s="13"/>
      <c r="P860" s="22"/>
      <c r="Q860" s="13"/>
      <c r="R860" s="23"/>
      <c r="S860" s="13"/>
      <c r="T860" s="23"/>
      <c r="U860" s="13"/>
      <c r="V860" s="23"/>
      <c r="W860" s="24"/>
      <c r="X860" s="23"/>
      <c r="Y860" s="36"/>
      <c r="Z860" s="13"/>
      <c r="AA860" s="22"/>
      <c r="AB860" s="13"/>
      <c r="AC860" s="23"/>
      <c r="AD860" s="13"/>
      <c r="AE860" s="23"/>
      <c r="AF860" s="13"/>
      <c r="AG860" s="23"/>
      <c r="AH860" s="24"/>
      <c r="AI860" s="23"/>
      <c r="AJ860" s="13"/>
      <c r="AK860" s="13"/>
      <c r="AL860" s="13"/>
      <c r="AM860" s="13"/>
      <c r="AN860" s="13"/>
      <c r="AO860" s="13"/>
      <c r="AP860" s="13"/>
      <c r="AQ860" s="13"/>
      <c r="AR860" s="13"/>
      <c r="AS860" s="70"/>
      <c r="AY860" s="73"/>
    </row>
    <row r="861" spans="2:53" x14ac:dyDescent="0.2">
      <c r="B861" s="36"/>
      <c r="C861" s="25">
        <v>11</v>
      </c>
      <c r="D861" s="249" t="s">
        <v>99</v>
      </c>
      <c r="E861" s="250"/>
      <c r="F861" s="42"/>
      <c r="G861" s="43"/>
      <c r="H861" s="43"/>
      <c r="I861" s="43"/>
      <c r="J861" s="43"/>
      <c r="K861" s="13"/>
      <c r="L861" s="44"/>
      <c r="M861" s="13"/>
      <c r="N861" s="25">
        <v>11</v>
      </c>
      <c r="O861" s="249" t="s">
        <v>99</v>
      </c>
      <c r="P861" s="250"/>
      <c r="Q861" s="42"/>
      <c r="R861" s="43"/>
      <c r="S861" s="43"/>
      <c r="T861" s="43"/>
      <c r="U861" s="43"/>
      <c r="V861" s="13"/>
      <c r="W861" s="44"/>
      <c r="X861" s="23"/>
      <c r="Y861" s="25">
        <v>11</v>
      </c>
      <c r="Z861" s="249" t="s">
        <v>99</v>
      </c>
      <c r="AA861" s="250"/>
      <c r="AB861" s="42"/>
      <c r="AC861" s="43"/>
      <c r="AD861" s="43"/>
      <c r="AE861" s="43"/>
      <c r="AF861" s="43"/>
      <c r="AG861" s="13"/>
      <c r="AH861" s="44"/>
      <c r="AI861" s="23"/>
      <c r="AJ861" s="13"/>
      <c r="AK861" s="13"/>
      <c r="AL861" s="13"/>
      <c r="AM861" s="13"/>
      <c r="AN861" s="13"/>
      <c r="AO861" s="13"/>
      <c r="AP861" s="13"/>
      <c r="AQ861" s="13"/>
      <c r="AR861" s="13"/>
      <c r="AS861" s="70"/>
      <c r="AY861" s="73"/>
    </row>
    <row r="862" spans="2:53" x14ac:dyDescent="0.2">
      <c r="B862" s="36"/>
      <c r="C862" s="25"/>
      <c r="D862" s="17" t="s">
        <v>100</v>
      </c>
      <c r="E862" s="20"/>
      <c r="F862" s="46">
        <v>6</v>
      </c>
      <c r="G862" s="76"/>
      <c r="H862" s="47">
        <f>SUM(G862*F862)</f>
        <v>0</v>
      </c>
      <c r="I862" s="76"/>
      <c r="J862" s="48">
        <f>SUM(I862*F862)</f>
        <v>0</v>
      </c>
      <c r="K862" s="34"/>
      <c r="L862" s="44">
        <f>SUM(H862+J862)</f>
        <v>0</v>
      </c>
      <c r="M862" s="13"/>
      <c r="N862" s="25"/>
      <c r="O862" s="17" t="s">
        <v>100</v>
      </c>
      <c r="P862" s="20"/>
      <c r="Q862" s="46">
        <v>6</v>
      </c>
      <c r="R862" s="76"/>
      <c r="S862" s="47">
        <f>SUM(R862*Q862)</f>
        <v>0</v>
      </c>
      <c r="T862" s="76"/>
      <c r="U862" s="48">
        <f>SUM(T862*Q862)</f>
        <v>0</v>
      </c>
      <c r="V862" s="34"/>
      <c r="W862" s="44">
        <f>SUM(S862+U862)</f>
        <v>0</v>
      </c>
      <c r="X862" s="23"/>
      <c r="Y862" s="25"/>
      <c r="Z862" s="17" t="s">
        <v>100</v>
      </c>
      <c r="AA862" s="20"/>
      <c r="AB862" s="46">
        <v>6</v>
      </c>
      <c r="AC862" s="76"/>
      <c r="AD862" s="47">
        <f>SUM(AC862*AB862)</f>
        <v>0</v>
      </c>
      <c r="AE862" s="76"/>
      <c r="AF862" s="48">
        <f>SUM(AE862*AB862)</f>
        <v>0</v>
      </c>
      <c r="AG862" s="34"/>
      <c r="AH862" s="44">
        <f>SUM(AD862+AF862)</f>
        <v>0</v>
      </c>
      <c r="AI862" s="23"/>
      <c r="AJ862" s="13"/>
      <c r="AK862" s="13"/>
      <c r="AL862" s="13"/>
      <c r="AM862" s="13"/>
      <c r="AN862" s="13"/>
      <c r="AO862" s="13"/>
      <c r="AP862" s="13"/>
      <c r="AQ862" s="13"/>
      <c r="AR862" s="13"/>
      <c r="AS862" s="70"/>
      <c r="AY862" s="73"/>
    </row>
    <row r="863" spans="2:53" x14ac:dyDescent="0.2">
      <c r="B863" s="36"/>
      <c r="C863" s="25"/>
      <c r="D863" s="17" t="s">
        <v>101</v>
      </c>
      <c r="E863" s="45"/>
      <c r="F863" s="46">
        <v>4</v>
      </c>
      <c r="G863" s="76"/>
      <c r="H863" s="47">
        <f>SUM(G863*F863)</f>
        <v>0</v>
      </c>
      <c r="I863" s="76"/>
      <c r="J863" s="48">
        <f>SUM(I863*F863)</f>
        <v>0</v>
      </c>
      <c r="K863" s="34"/>
      <c r="L863" s="44">
        <f>SUM(H863+J863)</f>
        <v>0</v>
      </c>
      <c r="M863" s="13"/>
      <c r="N863" s="25"/>
      <c r="O863" s="17" t="s">
        <v>101</v>
      </c>
      <c r="P863" s="45"/>
      <c r="Q863" s="46">
        <v>4</v>
      </c>
      <c r="R863" s="76"/>
      <c r="S863" s="47">
        <f>SUM(R863*Q863)</f>
        <v>0</v>
      </c>
      <c r="T863" s="76"/>
      <c r="U863" s="48">
        <f>SUM(T863*Q863)</f>
        <v>0</v>
      </c>
      <c r="V863" s="34"/>
      <c r="W863" s="44">
        <f>SUM(S863+U863)</f>
        <v>0</v>
      </c>
      <c r="X863" s="23"/>
      <c r="Y863" s="25"/>
      <c r="Z863" s="17" t="s">
        <v>101</v>
      </c>
      <c r="AA863" s="45"/>
      <c r="AB863" s="46">
        <v>4</v>
      </c>
      <c r="AC863" s="76"/>
      <c r="AD863" s="47">
        <f>SUM(AC863*AB863)</f>
        <v>0</v>
      </c>
      <c r="AE863" s="76"/>
      <c r="AF863" s="48">
        <f>SUM(AE863*AB863)</f>
        <v>0</v>
      </c>
      <c r="AG863" s="34"/>
      <c r="AH863" s="44">
        <f>SUM(AD863+AF863)</f>
        <v>0</v>
      </c>
      <c r="AI863" s="23"/>
      <c r="AJ863" s="13"/>
      <c r="AK863" s="13"/>
      <c r="AL863" s="13"/>
      <c r="AM863" s="13"/>
      <c r="AN863" s="13"/>
      <c r="AO863" s="13"/>
      <c r="AP863" s="13"/>
      <c r="AQ863" s="13"/>
      <c r="AR863" s="13"/>
      <c r="AS863" s="70"/>
      <c r="AY863" s="73"/>
    </row>
    <row r="864" spans="2:53" x14ac:dyDescent="0.2">
      <c r="B864" s="36"/>
      <c r="C864" s="25"/>
      <c r="D864" s="17" t="s">
        <v>102</v>
      </c>
      <c r="E864" s="20"/>
      <c r="F864" s="29">
        <v>2</v>
      </c>
      <c r="G864" s="76"/>
      <c r="H864" s="26">
        <f>SUM(G864*F864)</f>
        <v>0</v>
      </c>
      <c r="I864" s="76"/>
      <c r="J864" s="26">
        <f>SUM(I864*F864)</f>
        <v>0</v>
      </c>
      <c r="K864" s="37"/>
      <c r="L864" s="35">
        <f>SUM(H864+J864)</f>
        <v>0</v>
      </c>
      <c r="M864" s="13"/>
      <c r="N864" s="25"/>
      <c r="O864" s="17" t="s">
        <v>102</v>
      </c>
      <c r="P864" s="20"/>
      <c r="Q864" s="29">
        <v>2</v>
      </c>
      <c r="R864" s="76"/>
      <c r="S864" s="26">
        <f>SUM(R864*Q864)</f>
        <v>0</v>
      </c>
      <c r="T864" s="76"/>
      <c r="U864" s="26">
        <f>SUM(T864*Q864)</f>
        <v>0</v>
      </c>
      <c r="V864" s="37"/>
      <c r="W864" s="35">
        <f>SUM(S864+U864)</f>
        <v>0</v>
      </c>
      <c r="X864" s="23"/>
      <c r="Y864" s="25"/>
      <c r="Z864" s="17" t="s">
        <v>102</v>
      </c>
      <c r="AA864" s="20"/>
      <c r="AB864" s="29">
        <v>2</v>
      </c>
      <c r="AC864" s="76"/>
      <c r="AD864" s="26">
        <f>SUM(AC864*AB864)</f>
        <v>0</v>
      </c>
      <c r="AE864" s="76"/>
      <c r="AF864" s="26">
        <f>SUM(AE864*AB864)</f>
        <v>0</v>
      </c>
      <c r="AG864" s="37"/>
      <c r="AH864" s="35">
        <f>SUM(AD864+AF864)</f>
        <v>0</v>
      </c>
      <c r="AI864" s="23"/>
      <c r="AJ864" s="13"/>
      <c r="AK864" s="13"/>
      <c r="AL864" s="13"/>
      <c r="AM864" s="13"/>
      <c r="AN864" s="13"/>
      <c r="AO864" s="13"/>
      <c r="AP864" s="13"/>
      <c r="AQ864" s="13"/>
      <c r="AR864" s="13"/>
      <c r="AS864" s="70"/>
      <c r="AY864" s="73"/>
    </row>
    <row r="865" spans="2:51" x14ac:dyDescent="0.2">
      <c r="B865" s="36"/>
      <c r="C865" s="25"/>
      <c r="D865" s="17" t="s">
        <v>103</v>
      </c>
      <c r="E865" s="78"/>
      <c r="F865" s="29">
        <v>6</v>
      </c>
      <c r="G865" s="76"/>
      <c r="H865" s="26">
        <f>SUM(G865*F865)</f>
        <v>0</v>
      </c>
      <c r="I865" s="76"/>
      <c r="J865" s="26">
        <f>SUM(I865*F865)</f>
        <v>0</v>
      </c>
      <c r="K865" s="34"/>
      <c r="L865" s="35">
        <f>SUM(H865+J865)</f>
        <v>0</v>
      </c>
      <c r="M865" s="13"/>
      <c r="N865" s="25"/>
      <c r="O865" s="17" t="s">
        <v>103</v>
      </c>
      <c r="P865" s="78"/>
      <c r="Q865" s="29">
        <v>6</v>
      </c>
      <c r="R865" s="76"/>
      <c r="S865" s="26">
        <f>SUM(R865*Q865)</f>
        <v>0</v>
      </c>
      <c r="T865" s="76"/>
      <c r="U865" s="26">
        <f>SUM(T865*Q865)</f>
        <v>0</v>
      </c>
      <c r="V865" s="34"/>
      <c r="W865" s="35">
        <f>SUM(S865+U865)</f>
        <v>0</v>
      </c>
      <c r="X865" s="23"/>
      <c r="Y865" s="25"/>
      <c r="Z865" s="17" t="s">
        <v>103</v>
      </c>
      <c r="AA865" s="78"/>
      <c r="AB865" s="29">
        <v>6</v>
      </c>
      <c r="AC865" s="76"/>
      <c r="AD865" s="26">
        <f>SUM(AC865*AB865)</f>
        <v>0</v>
      </c>
      <c r="AE865" s="76"/>
      <c r="AF865" s="26">
        <f>SUM(AE865*AB865)</f>
        <v>0</v>
      </c>
      <c r="AG865" s="34"/>
      <c r="AH865" s="35">
        <f>SUM(AD865+AF865)</f>
        <v>0</v>
      </c>
      <c r="AI865" s="23"/>
      <c r="AJ865" s="13"/>
      <c r="AK865" s="13"/>
      <c r="AL865" s="13"/>
      <c r="AM865" s="13"/>
      <c r="AN865" s="13"/>
      <c r="AO865" s="13"/>
      <c r="AP865" s="13"/>
      <c r="AQ865" s="13"/>
      <c r="AR865" s="13"/>
      <c r="AS865" s="70"/>
      <c r="AY865" s="73"/>
    </row>
    <row r="866" spans="2:51" x14ac:dyDescent="0.2">
      <c r="B866" s="36"/>
      <c r="C866" s="25"/>
      <c r="D866" s="17" t="s">
        <v>104</v>
      </c>
      <c r="E866" s="78"/>
      <c r="F866" s="29">
        <v>4</v>
      </c>
      <c r="G866" s="76"/>
      <c r="H866" s="26">
        <f>SUM(G866*F866)</f>
        <v>0</v>
      </c>
      <c r="I866" s="76"/>
      <c r="J866" s="26">
        <f>SUM(I866*F866)</f>
        <v>0</v>
      </c>
      <c r="K866" s="34"/>
      <c r="L866" s="35">
        <f>SUM(H866+J866)</f>
        <v>0</v>
      </c>
      <c r="M866" s="13"/>
      <c r="N866" s="25"/>
      <c r="O866" s="17" t="s">
        <v>104</v>
      </c>
      <c r="P866" s="78"/>
      <c r="Q866" s="29">
        <v>4</v>
      </c>
      <c r="R866" s="76"/>
      <c r="S866" s="26">
        <f>SUM(R866*Q866)</f>
        <v>0</v>
      </c>
      <c r="T866" s="76"/>
      <c r="U866" s="26">
        <f>SUM(T866*Q866)</f>
        <v>0</v>
      </c>
      <c r="V866" s="34"/>
      <c r="W866" s="35">
        <f>SUM(S866+U866)</f>
        <v>0</v>
      </c>
      <c r="X866" s="23"/>
      <c r="Y866" s="25"/>
      <c r="Z866" s="17" t="s">
        <v>104</v>
      </c>
      <c r="AA866" s="78"/>
      <c r="AB866" s="29">
        <v>4</v>
      </c>
      <c r="AC866" s="76"/>
      <c r="AD866" s="26">
        <f>SUM(AC866*AB866)</f>
        <v>0</v>
      </c>
      <c r="AE866" s="76"/>
      <c r="AF866" s="26">
        <f>SUM(AE866*AB866)</f>
        <v>0</v>
      </c>
      <c r="AG866" s="34"/>
      <c r="AH866" s="35">
        <f>SUM(AD866+AF866)</f>
        <v>0</v>
      </c>
      <c r="AI866" s="23"/>
      <c r="AJ866" s="13"/>
      <c r="AK866" s="13"/>
      <c r="AL866" s="13"/>
      <c r="AM866" s="13"/>
      <c r="AN866" s="13"/>
      <c r="AO866" s="13"/>
      <c r="AP866" s="13"/>
      <c r="AQ866" s="13"/>
      <c r="AR866" s="13"/>
      <c r="AS866" s="70"/>
      <c r="AY866" s="73"/>
    </row>
    <row r="867" spans="2:51" x14ac:dyDescent="0.2">
      <c r="B867" s="36"/>
      <c r="C867" s="36"/>
      <c r="D867" s="13"/>
      <c r="E867" s="49"/>
      <c r="F867" s="22"/>
      <c r="G867" s="89"/>
      <c r="H867" s="23"/>
      <c r="I867" s="89"/>
      <c r="J867" s="23"/>
      <c r="K867" s="13"/>
      <c r="L867" s="24"/>
      <c r="M867" s="13"/>
      <c r="N867" s="36"/>
      <c r="O867" s="13"/>
      <c r="P867" s="49"/>
      <c r="Q867" s="22"/>
      <c r="R867" s="89"/>
      <c r="S867" s="23"/>
      <c r="T867" s="89"/>
      <c r="U867" s="23"/>
      <c r="V867" s="13"/>
      <c r="W867" s="24"/>
      <c r="X867" s="23"/>
      <c r="Y867" s="36"/>
      <c r="Z867" s="13"/>
      <c r="AA867" s="49"/>
      <c r="AB867" s="22"/>
      <c r="AC867" s="89"/>
      <c r="AD867" s="23"/>
      <c r="AE867" s="89"/>
      <c r="AF867" s="23"/>
      <c r="AG867" s="13"/>
      <c r="AH867" s="24"/>
      <c r="AI867" s="23"/>
      <c r="AJ867" s="13"/>
      <c r="AK867" s="13"/>
      <c r="AL867" s="13"/>
      <c r="AM867" s="13"/>
      <c r="AN867" s="13"/>
      <c r="AO867" s="13"/>
      <c r="AP867" s="13"/>
      <c r="AQ867" s="13"/>
      <c r="AR867" s="13"/>
      <c r="AS867" s="70"/>
      <c r="AY867" s="73"/>
    </row>
    <row r="868" spans="2:51" ht="13.5" thickBot="1" x14ac:dyDescent="0.25">
      <c r="B868" s="36"/>
      <c r="C868" s="36"/>
      <c r="D868" s="13"/>
      <c r="E868" s="49"/>
      <c r="F868" s="22"/>
      <c r="G868" s="107" t="s">
        <v>105</v>
      </c>
      <c r="H868" s="108">
        <f>SUM(H850:H866)</f>
        <v>0</v>
      </c>
      <c r="I868" s="107" t="s">
        <v>106</v>
      </c>
      <c r="J868" s="108">
        <f>SUM(J850:J866)</f>
        <v>0</v>
      </c>
      <c r="K868" s="13"/>
      <c r="L868" s="24"/>
      <c r="M868" s="13"/>
      <c r="N868" s="36"/>
      <c r="O868" s="13"/>
      <c r="P868" s="49"/>
      <c r="Q868" s="22"/>
      <c r="R868" s="107" t="s">
        <v>105</v>
      </c>
      <c r="S868" s="108">
        <f>SUM(S850:S866)</f>
        <v>0</v>
      </c>
      <c r="T868" s="107" t="s">
        <v>106</v>
      </c>
      <c r="U868" s="108">
        <f>SUM(U850:U866)</f>
        <v>0</v>
      </c>
      <c r="V868" s="13"/>
      <c r="W868" s="24"/>
      <c r="X868" s="23"/>
      <c r="Y868" s="36"/>
      <c r="Z868" s="13"/>
      <c r="AA868" s="49"/>
      <c r="AB868" s="22"/>
      <c r="AC868" s="107" t="s">
        <v>105</v>
      </c>
      <c r="AD868" s="108">
        <f>SUM(AD850:AD866)</f>
        <v>0</v>
      </c>
      <c r="AE868" s="107" t="s">
        <v>106</v>
      </c>
      <c r="AF868" s="108">
        <f>SUM(AF850:AF866)</f>
        <v>0</v>
      </c>
      <c r="AG868" s="13"/>
      <c r="AH868" s="24"/>
      <c r="AI868" s="23"/>
      <c r="AJ868" s="13"/>
      <c r="AK868" s="13"/>
      <c r="AL868" s="13"/>
      <c r="AM868" s="13"/>
      <c r="AN868" s="13"/>
      <c r="AO868" s="13"/>
      <c r="AP868" s="13"/>
      <c r="AQ868" s="13"/>
      <c r="AR868" s="13"/>
      <c r="AS868" s="70"/>
      <c r="AY868" s="73"/>
    </row>
    <row r="869" spans="2:51" ht="13.5" thickBot="1" x14ac:dyDescent="0.25">
      <c r="B869" s="36"/>
      <c r="C869" s="36"/>
      <c r="D869" s="13"/>
      <c r="E869" s="49"/>
      <c r="F869" s="22"/>
      <c r="G869" s="83"/>
      <c r="H869" s="84"/>
      <c r="I869" s="84"/>
      <c r="J869" s="85" t="s">
        <v>107</v>
      </c>
      <c r="K869" s="86"/>
      <c r="L869" s="87">
        <f>SUM(L850:L866)</f>
        <v>0</v>
      </c>
      <c r="M869" s="13"/>
      <c r="N869" s="36"/>
      <c r="O869" s="13"/>
      <c r="P869" s="49"/>
      <c r="Q869" s="22"/>
      <c r="R869" s="83"/>
      <c r="S869" s="84"/>
      <c r="T869" s="84"/>
      <c r="U869" s="85" t="s">
        <v>107</v>
      </c>
      <c r="V869" s="86"/>
      <c r="W869" s="87">
        <f>SUM(W850:W866)</f>
        <v>0</v>
      </c>
      <c r="X869" s="23"/>
      <c r="Y869" s="36"/>
      <c r="Z869" s="13"/>
      <c r="AA869" s="49"/>
      <c r="AB869" s="22"/>
      <c r="AC869" s="83"/>
      <c r="AD869" s="84"/>
      <c r="AE869" s="84"/>
      <c r="AF869" s="85" t="s">
        <v>107</v>
      </c>
      <c r="AG869" s="86"/>
      <c r="AH869" s="87">
        <f>SUM(AH850:AH866)</f>
        <v>0</v>
      </c>
      <c r="AI869" s="23"/>
      <c r="AJ869" s="13"/>
      <c r="AK869" s="13"/>
      <c r="AL869" s="13"/>
      <c r="AM869" s="13"/>
      <c r="AN869" s="13"/>
      <c r="AO869" s="13"/>
      <c r="AP869" s="13"/>
      <c r="AQ869" s="13"/>
      <c r="AR869" s="13"/>
      <c r="AS869" s="70"/>
      <c r="AY869" s="73"/>
    </row>
    <row r="870" spans="2:51" x14ac:dyDescent="0.2">
      <c r="B870" s="36"/>
      <c r="C870" s="36"/>
      <c r="D870" s="100"/>
      <c r="E870" s="49"/>
      <c r="F870" s="22"/>
      <c r="G870" s="81"/>
      <c r="H870" s="82"/>
      <c r="I870" s="88"/>
      <c r="J870" s="88"/>
      <c r="K870" s="13"/>
      <c r="L870" s="24"/>
      <c r="M870" s="13"/>
      <c r="N870" s="36"/>
      <c r="O870" s="100"/>
      <c r="P870" s="49"/>
      <c r="Q870" s="22"/>
      <c r="R870" s="81"/>
      <c r="S870" s="82"/>
      <c r="T870" s="88"/>
      <c r="U870" s="88"/>
      <c r="V870" s="13"/>
      <c r="W870" s="24"/>
      <c r="X870" s="23"/>
      <c r="Y870" s="36"/>
      <c r="Z870" s="100"/>
      <c r="AA870" s="49"/>
      <c r="AB870" s="22"/>
      <c r="AC870" s="81"/>
      <c r="AD870" s="82"/>
      <c r="AE870" s="88"/>
      <c r="AF870" s="88"/>
      <c r="AG870" s="13"/>
      <c r="AH870" s="24"/>
      <c r="AI870" s="23"/>
      <c r="AJ870" s="13"/>
      <c r="AK870" s="13"/>
      <c r="AL870" s="13"/>
      <c r="AM870" s="13"/>
      <c r="AN870" s="13"/>
      <c r="AO870" s="13"/>
      <c r="AP870" s="13"/>
      <c r="AQ870" s="13"/>
      <c r="AR870" s="13"/>
      <c r="AS870" s="70"/>
      <c r="AY870" s="73"/>
    </row>
    <row r="871" spans="2:51" x14ac:dyDescent="0.2">
      <c r="B871" s="36"/>
      <c r="C871" s="36"/>
      <c r="D871" s="100"/>
      <c r="E871" s="89" t="s">
        <v>108</v>
      </c>
      <c r="F871" s="22"/>
      <c r="G871" s="90"/>
      <c r="H871" s="91">
        <f>IF(G871="Yes",-0.1,0)</f>
        <v>0</v>
      </c>
      <c r="I871" s="23"/>
      <c r="J871" s="23"/>
      <c r="K871" s="13"/>
      <c r="L871" s="24"/>
      <c r="M871" s="13"/>
      <c r="N871" s="36"/>
      <c r="O871" s="100"/>
      <c r="P871" s="89" t="s">
        <v>108</v>
      </c>
      <c r="Q871" s="22"/>
      <c r="R871" s="90"/>
      <c r="S871" s="91">
        <f>IF(R871="Yes",-0.1,0)</f>
        <v>0</v>
      </c>
      <c r="T871" s="23"/>
      <c r="U871" s="23"/>
      <c r="V871" s="13"/>
      <c r="W871" s="24"/>
      <c r="X871" s="23"/>
      <c r="Y871" s="36"/>
      <c r="Z871" s="100"/>
      <c r="AA871" s="89" t="s">
        <v>108</v>
      </c>
      <c r="AB871" s="22"/>
      <c r="AC871" s="90"/>
      <c r="AD871" s="91">
        <f>IF(AC871="Yes",-0.1,0)</f>
        <v>0</v>
      </c>
      <c r="AE871" s="23"/>
      <c r="AF871" s="23"/>
      <c r="AG871" s="13"/>
      <c r="AH871" s="24"/>
      <c r="AI871" s="23"/>
      <c r="AJ871" s="13"/>
      <c r="AK871" s="13"/>
      <c r="AL871" s="13"/>
      <c r="AM871" s="13"/>
      <c r="AN871" s="13"/>
      <c r="AO871" s="13"/>
      <c r="AP871" s="13"/>
      <c r="AQ871" s="13"/>
      <c r="AR871" s="13"/>
      <c r="AS871" s="70"/>
      <c r="AY871" s="73"/>
    </row>
    <row r="872" spans="2:51" x14ac:dyDescent="0.2">
      <c r="B872" s="36"/>
      <c r="C872" s="36"/>
      <c r="D872" s="100"/>
      <c r="E872" s="89" t="s">
        <v>109</v>
      </c>
      <c r="F872" s="92"/>
      <c r="G872" s="90"/>
      <c r="H872" s="91">
        <f>IF(G872="Yes",-0.03,0)</f>
        <v>0</v>
      </c>
      <c r="I872" s="23"/>
      <c r="J872" s="23"/>
      <c r="K872" s="13"/>
      <c r="L872" s="24"/>
      <c r="M872" s="13"/>
      <c r="N872" s="36"/>
      <c r="O872" s="100"/>
      <c r="P872" s="89" t="s">
        <v>109</v>
      </c>
      <c r="Q872" s="92"/>
      <c r="R872" s="90"/>
      <c r="S872" s="91">
        <f>IF(R872="Yes",-0.03,0)</f>
        <v>0</v>
      </c>
      <c r="T872" s="23"/>
      <c r="U872" s="23"/>
      <c r="V872" s="13"/>
      <c r="W872" s="24"/>
      <c r="X872" s="23"/>
      <c r="Y872" s="36"/>
      <c r="Z872" s="100"/>
      <c r="AA872" s="89" t="s">
        <v>109</v>
      </c>
      <c r="AB872" s="92"/>
      <c r="AC872" s="90"/>
      <c r="AD872" s="91">
        <f>IF(AC872="Yes",-0.03,0)</f>
        <v>0</v>
      </c>
      <c r="AE872" s="23"/>
      <c r="AF872" s="23"/>
      <c r="AG872" s="13"/>
      <c r="AH872" s="24"/>
      <c r="AI872" s="23"/>
      <c r="AJ872" s="13"/>
      <c r="AK872" s="13"/>
      <c r="AL872" s="13"/>
      <c r="AM872" s="13"/>
      <c r="AN872" s="13"/>
      <c r="AO872" s="13"/>
      <c r="AP872" s="13"/>
      <c r="AQ872" s="13"/>
      <c r="AR872" s="13"/>
      <c r="AS872" s="70"/>
      <c r="AY872" s="73"/>
    </row>
    <row r="873" spans="2:51" ht="13.5" thickBot="1" x14ac:dyDescent="0.25">
      <c r="B873" s="36"/>
      <c r="C873" s="36"/>
      <c r="D873" s="13"/>
      <c r="E873" s="89" t="s">
        <v>110</v>
      </c>
      <c r="F873" s="22"/>
      <c r="G873" s="90"/>
      <c r="H873" s="93">
        <f>IF(G873="Yes",-0.1,0)</f>
        <v>0</v>
      </c>
      <c r="I873" s="100"/>
      <c r="J873" s="100"/>
      <c r="K873" s="13"/>
      <c r="L873" s="24"/>
      <c r="M873" s="13"/>
      <c r="N873" s="36"/>
      <c r="O873" s="13"/>
      <c r="P873" s="89" t="s">
        <v>110</v>
      </c>
      <c r="Q873" s="22"/>
      <c r="R873" s="90"/>
      <c r="S873" s="93">
        <f>IF(R873="Yes",-0.1,0)</f>
        <v>0</v>
      </c>
      <c r="T873" s="100"/>
      <c r="U873" s="100"/>
      <c r="V873" s="13"/>
      <c r="W873" s="24"/>
      <c r="X873" s="23"/>
      <c r="Y873" s="36"/>
      <c r="Z873" s="13"/>
      <c r="AA873" s="89" t="s">
        <v>110</v>
      </c>
      <c r="AB873" s="22"/>
      <c r="AC873" s="90"/>
      <c r="AD873" s="93">
        <f>IF(AC873="Yes",-0.1,0)</f>
        <v>0</v>
      </c>
      <c r="AE873" s="100"/>
      <c r="AF873" s="100"/>
      <c r="AG873" s="13"/>
      <c r="AH873" s="24"/>
      <c r="AI873" s="23"/>
      <c r="AJ873" s="13"/>
      <c r="AK873" s="13"/>
      <c r="AL873" s="13"/>
      <c r="AM873" s="13"/>
      <c r="AN873" s="13"/>
      <c r="AO873" s="13"/>
      <c r="AP873" s="13"/>
      <c r="AQ873" s="13"/>
      <c r="AR873" s="13"/>
      <c r="AS873" s="70"/>
      <c r="AY873" s="73"/>
    </row>
    <row r="874" spans="2:51" ht="13.5" thickBot="1" x14ac:dyDescent="0.25">
      <c r="B874" s="36"/>
      <c r="C874" s="36"/>
      <c r="D874" s="13"/>
      <c r="E874" s="49"/>
      <c r="F874" s="22"/>
      <c r="G874" s="81"/>
      <c r="H874" s="94">
        <f>SUM(H871:H873)</f>
        <v>0</v>
      </c>
      <c r="I874" s="95"/>
      <c r="J874" s="96" t="s">
        <v>111</v>
      </c>
      <c r="K874" s="97"/>
      <c r="L874" s="87">
        <f>SUM(L869*H874)</f>
        <v>0</v>
      </c>
      <c r="M874" s="13"/>
      <c r="N874" s="36"/>
      <c r="O874" s="13"/>
      <c r="P874" s="49"/>
      <c r="Q874" s="22"/>
      <c r="R874" s="81"/>
      <c r="S874" s="94">
        <f>SUM(S871:S873)</f>
        <v>0</v>
      </c>
      <c r="T874" s="95"/>
      <c r="U874" s="96" t="s">
        <v>111</v>
      </c>
      <c r="V874" s="97"/>
      <c r="W874" s="87">
        <f>SUM(W869*S874)</f>
        <v>0</v>
      </c>
      <c r="X874" s="23"/>
      <c r="Y874" s="36"/>
      <c r="Z874" s="13"/>
      <c r="AA874" s="49"/>
      <c r="AB874" s="22"/>
      <c r="AC874" s="81"/>
      <c r="AD874" s="94">
        <f>SUM(AD871:AD873)</f>
        <v>0</v>
      </c>
      <c r="AE874" s="95"/>
      <c r="AF874" s="96" t="s">
        <v>111</v>
      </c>
      <c r="AG874" s="97"/>
      <c r="AH874" s="87">
        <f>SUM(AH869*AD874)</f>
        <v>0</v>
      </c>
      <c r="AI874" s="23"/>
      <c r="AJ874" s="13"/>
      <c r="AK874" s="13"/>
      <c r="AL874" s="13"/>
      <c r="AM874" s="13"/>
      <c r="AN874" s="13"/>
      <c r="AO874" s="13"/>
      <c r="AP874" s="13"/>
      <c r="AQ874" s="13"/>
      <c r="AR874" s="13"/>
      <c r="AS874" s="70"/>
      <c r="AY874" s="73"/>
    </row>
    <row r="875" spans="2:51" ht="13.5" thickBot="1" x14ac:dyDescent="0.25">
      <c r="B875" s="36"/>
      <c r="C875" s="36"/>
      <c r="D875" s="13"/>
      <c r="E875" s="13"/>
      <c r="F875" s="13"/>
      <c r="G875" s="13"/>
      <c r="H875" s="23"/>
      <c r="I875" s="13"/>
      <c r="J875" s="23"/>
      <c r="K875" s="13"/>
      <c r="L875" s="24"/>
      <c r="M875" s="13"/>
      <c r="N875" s="36"/>
      <c r="O875" s="13"/>
      <c r="P875" s="13"/>
      <c r="Q875" s="13"/>
      <c r="R875" s="13"/>
      <c r="S875" s="23"/>
      <c r="T875" s="13"/>
      <c r="U875" s="23"/>
      <c r="V875" s="13"/>
      <c r="W875" s="24"/>
      <c r="X875" s="23"/>
      <c r="Y875" s="36"/>
      <c r="Z875" s="13"/>
      <c r="AA875" s="13"/>
      <c r="AB875" s="13"/>
      <c r="AC875" s="13"/>
      <c r="AD875" s="23"/>
      <c r="AE875" s="13"/>
      <c r="AF875" s="23"/>
      <c r="AG875" s="13"/>
      <c r="AH875" s="24"/>
      <c r="AI875" s="23"/>
      <c r="AJ875" s="13"/>
      <c r="AK875" s="13"/>
      <c r="AL875" s="13"/>
      <c r="AM875" s="13"/>
      <c r="AN875" s="13"/>
      <c r="AO875" s="13"/>
      <c r="AP875" s="13"/>
      <c r="AQ875" s="13"/>
      <c r="AR875" s="13"/>
      <c r="AS875" s="70"/>
      <c r="AY875" s="73"/>
    </row>
    <row r="876" spans="2:51" ht="13.5" thickBot="1" x14ac:dyDescent="0.25">
      <c r="B876" s="36"/>
      <c r="C876" s="38"/>
      <c r="D876" s="39"/>
      <c r="E876" s="39"/>
      <c r="F876" s="39"/>
      <c r="G876" s="39"/>
      <c r="H876" s="98"/>
      <c r="I876" s="99"/>
      <c r="J876" s="85" t="s">
        <v>112</v>
      </c>
      <c r="K876" s="86"/>
      <c r="L876" s="87">
        <f>SUM(L869+L874)</f>
        <v>0</v>
      </c>
      <c r="M876" s="13"/>
      <c r="N876" s="38"/>
      <c r="O876" s="39"/>
      <c r="P876" s="39"/>
      <c r="Q876" s="39"/>
      <c r="R876" s="39"/>
      <c r="S876" s="98"/>
      <c r="T876" s="99"/>
      <c r="U876" s="85" t="s">
        <v>112</v>
      </c>
      <c r="V876" s="86"/>
      <c r="W876" s="87">
        <f>SUM(W869+W874)</f>
        <v>0</v>
      </c>
      <c r="X876" s="23"/>
      <c r="Y876" s="38"/>
      <c r="Z876" s="39"/>
      <c r="AA876" s="39"/>
      <c r="AB876" s="39"/>
      <c r="AC876" s="39"/>
      <c r="AD876" s="98"/>
      <c r="AE876" s="99"/>
      <c r="AF876" s="85" t="s">
        <v>112</v>
      </c>
      <c r="AG876" s="86"/>
      <c r="AH876" s="87">
        <f>SUM(AH869+AH874)</f>
        <v>0</v>
      </c>
      <c r="AI876" s="23"/>
      <c r="AJ876" s="13"/>
      <c r="AK876" s="13"/>
      <c r="AL876" s="13"/>
      <c r="AM876" s="13"/>
      <c r="AN876" s="13"/>
      <c r="AO876" s="13"/>
      <c r="AP876" s="13"/>
      <c r="AQ876" s="13"/>
      <c r="AR876" s="13"/>
      <c r="AS876" s="70"/>
      <c r="AY876" s="73"/>
    </row>
    <row r="877" spans="2:51" ht="13.5" thickBot="1" x14ac:dyDescent="0.25">
      <c r="B877" s="38"/>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72"/>
    </row>
  </sheetData>
  <sheetProtection selectLockedCells="1"/>
  <mergeCells count="726">
    <mergeCell ref="D721:E721"/>
    <mergeCell ref="O721:P721"/>
    <mergeCell ref="D744:E744"/>
    <mergeCell ref="O744:P744"/>
    <mergeCell ref="D756:E756"/>
    <mergeCell ref="O756:P756"/>
    <mergeCell ref="C742:F742"/>
    <mergeCell ref="G742:L742"/>
    <mergeCell ref="D849:E849"/>
    <mergeCell ref="O849:P849"/>
    <mergeCell ref="C777:F777"/>
    <mergeCell ref="G777:L777"/>
    <mergeCell ref="N777:Q777"/>
    <mergeCell ref="D861:E861"/>
    <mergeCell ref="O861:P861"/>
    <mergeCell ref="D791:E791"/>
    <mergeCell ref="O791:P791"/>
    <mergeCell ref="D814:E814"/>
    <mergeCell ref="O814:P814"/>
    <mergeCell ref="D826:E826"/>
    <mergeCell ref="O826:P826"/>
    <mergeCell ref="C847:F847"/>
    <mergeCell ref="G847:L847"/>
    <mergeCell ref="N847:Q847"/>
    <mergeCell ref="C812:F812"/>
    <mergeCell ref="G812:L812"/>
    <mergeCell ref="N812:Q812"/>
    <mergeCell ref="D639:E639"/>
    <mergeCell ref="O639:P639"/>
    <mergeCell ref="D651:E651"/>
    <mergeCell ref="O651:P651"/>
    <mergeCell ref="D674:E674"/>
    <mergeCell ref="O674:P674"/>
    <mergeCell ref="C670:D670"/>
    <mergeCell ref="E670:J670"/>
    <mergeCell ref="K670:L670"/>
    <mergeCell ref="M670:S670"/>
    <mergeCell ref="N427:Q427"/>
    <mergeCell ref="R427:W427"/>
    <mergeCell ref="C460:D460"/>
    <mergeCell ref="E460:J460"/>
    <mergeCell ref="K460:L460"/>
    <mergeCell ref="M460:S460"/>
    <mergeCell ref="D581:E581"/>
    <mergeCell ref="O581:P581"/>
    <mergeCell ref="C565:D565"/>
    <mergeCell ref="E565:J565"/>
    <mergeCell ref="K565:L565"/>
    <mergeCell ref="M565:S565"/>
    <mergeCell ref="D289:E289"/>
    <mergeCell ref="O289:P289"/>
    <mergeCell ref="D301:E301"/>
    <mergeCell ref="O301:P301"/>
    <mergeCell ref="D324:E324"/>
    <mergeCell ref="O324:P324"/>
    <mergeCell ref="G322:L322"/>
    <mergeCell ref="N322:Q322"/>
    <mergeCell ref="R322:W322"/>
    <mergeCell ref="C320:D320"/>
    <mergeCell ref="E320:J320"/>
    <mergeCell ref="K320:L320"/>
    <mergeCell ref="M320:S320"/>
    <mergeCell ref="R323:S323"/>
    <mergeCell ref="T323:U323"/>
    <mergeCell ref="C323:F323"/>
    <mergeCell ref="G323:H323"/>
    <mergeCell ref="I323:J323"/>
    <mergeCell ref="D254:E254"/>
    <mergeCell ref="O254:P254"/>
    <mergeCell ref="D149:E149"/>
    <mergeCell ref="O149:P149"/>
    <mergeCell ref="D161:E161"/>
    <mergeCell ref="O161:P161"/>
    <mergeCell ref="D184:E184"/>
    <mergeCell ref="O184:P184"/>
    <mergeCell ref="C180:D180"/>
    <mergeCell ref="E180:J180"/>
    <mergeCell ref="K180:L180"/>
    <mergeCell ref="M180:S180"/>
    <mergeCell ref="C217:F217"/>
    <mergeCell ref="G217:L217"/>
    <mergeCell ref="N217:Q217"/>
    <mergeCell ref="R217:W217"/>
    <mergeCell ref="G253:H253"/>
    <mergeCell ref="I253:J253"/>
    <mergeCell ref="N253:Q253"/>
    <mergeCell ref="R253:S253"/>
    <mergeCell ref="T253:U253"/>
    <mergeCell ref="O231:P231"/>
    <mergeCell ref="D79:E79"/>
    <mergeCell ref="O79:P79"/>
    <mergeCell ref="D91:E91"/>
    <mergeCell ref="O91:P91"/>
    <mergeCell ref="D114:E114"/>
    <mergeCell ref="O114:P114"/>
    <mergeCell ref="C113:F113"/>
    <mergeCell ref="G113:H113"/>
    <mergeCell ref="I113:J113"/>
    <mergeCell ref="C110:D110"/>
    <mergeCell ref="E110:J110"/>
    <mergeCell ref="K110:L110"/>
    <mergeCell ref="M110:S110"/>
    <mergeCell ref="M40:S40"/>
    <mergeCell ref="R7:W7"/>
    <mergeCell ref="AK8:AR8"/>
    <mergeCell ref="D9:E9"/>
    <mergeCell ref="D21:E21"/>
    <mergeCell ref="O9:P9"/>
    <mergeCell ref="O21:P21"/>
    <mergeCell ref="D44:E44"/>
    <mergeCell ref="O44:P44"/>
    <mergeCell ref="C42:F42"/>
    <mergeCell ref="G42:L42"/>
    <mergeCell ref="N42:Q42"/>
    <mergeCell ref="G7:L7"/>
    <mergeCell ref="Y7:AB7"/>
    <mergeCell ref="AC7:AH7"/>
    <mergeCell ref="Y8:AB8"/>
    <mergeCell ref="AC8:AD8"/>
    <mergeCell ref="AE8:AF8"/>
    <mergeCell ref="Z9:AA9"/>
    <mergeCell ref="Z21:AA21"/>
    <mergeCell ref="Y42:AB42"/>
    <mergeCell ref="AC42:AH42"/>
    <mergeCell ref="Y43:AB43"/>
    <mergeCell ref="AC43:AD43"/>
    <mergeCell ref="C5:D5"/>
    <mergeCell ref="M5:S5"/>
    <mergeCell ref="E5:J5"/>
    <mergeCell ref="G8:H8"/>
    <mergeCell ref="I8:J8"/>
    <mergeCell ref="R8:S8"/>
    <mergeCell ref="T8:U8"/>
    <mergeCell ref="AK75:AR75"/>
    <mergeCell ref="C7:F7"/>
    <mergeCell ref="K5:L5"/>
    <mergeCell ref="C40:D40"/>
    <mergeCell ref="C8:F8"/>
    <mergeCell ref="E75:J75"/>
    <mergeCell ref="K75:L75"/>
    <mergeCell ref="C75:D75"/>
    <mergeCell ref="E40:J40"/>
    <mergeCell ref="K40:L40"/>
    <mergeCell ref="R42:W42"/>
    <mergeCell ref="AK40:AR40"/>
    <mergeCell ref="N8:Q8"/>
    <mergeCell ref="AP7:AR7"/>
    <mergeCell ref="AK7:AM7"/>
    <mergeCell ref="N7:Q7"/>
    <mergeCell ref="D56:E56"/>
    <mergeCell ref="AK322:AM322"/>
    <mergeCell ref="AP322:AR322"/>
    <mergeCell ref="C322:F322"/>
    <mergeCell ref="G357:L357"/>
    <mergeCell ref="N357:Q357"/>
    <mergeCell ref="R357:W357"/>
    <mergeCell ref="AK357:AM357"/>
    <mergeCell ref="AP357:AR357"/>
    <mergeCell ref="C357:F357"/>
    <mergeCell ref="AK323:AR323"/>
    <mergeCell ref="C355:D355"/>
    <mergeCell ref="E355:J355"/>
    <mergeCell ref="K355:L355"/>
    <mergeCell ref="M355:S355"/>
    <mergeCell ref="AK355:AR355"/>
    <mergeCell ref="N323:Q323"/>
    <mergeCell ref="Y357:AB357"/>
    <mergeCell ref="AC357:AH357"/>
    <mergeCell ref="AP427:AR427"/>
    <mergeCell ref="C427:F427"/>
    <mergeCell ref="C532:F532"/>
    <mergeCell ref="G532:L532"/>
    <mergeCell ref="C533:F533"/>
    <mergeCell ref="G533:H533"/>
    <mergeCell ref="G462:L462"/>
    <mergeCell ref="N462:Q462"/>
    <mergeCell ref="R462:W462"/>
    <mergeCell ref="C462:F462"/>
    <mergeCell ref="C463:F463"/>
    <mergeCell ref="G463:H463"/>
    <mergeCell ref="I463:J463"/>
    <mergeCell ref="C495:D495"/>
    <mergeCell ref="E495:J495"/>
    <mergeCell ref="K495:L495"/>
    <mergeCell ref="M495:S495"/>
    <mergeCell ref="D511:E511"/>
    <mergeCell ref="O511:P511"/>
    <mergeCell ref="I533:J533"/>
    <mergeCell ref="N533:Q533"/>
    <mergeCell ref="R533:S533"/>
    <mergeCell ref="AK428:AR428"/>
    <mergeCell ref="G427:L427"/>
    <mergeCell ref="AK5:AR5"/>
    <mergeCell ref="M635:S635"/>
    <mergeCell ref="AK635:AR635"/>
    <mergeCell ref="C635:D635"/>
    <mergeCell ref="E635:J635"/>
    <mergeCell ref="K635:L635"/>
    <mergeCell ref="AK603:AR603"/>
    <mergeCell ref="N532:Q532"/>
    <mergeCell ref="R532:W532"/>
    <mergeCell ref="AK532:AM532"/>
    <mergeCell ref="AP532:AR532"/>
    <mergeCell ref="AK42:AM42"/>
    <mergeCell ref="AP42:AR42"/>
    <mergeCell ref="AK77:AM77"/>
    <mergeCell ref="AP77:AR77"/>
    <mergeCell ref="C43:F43"/>
    <mergeCell ref="G43:H43"/>
    <mergeCell ref="I43:J43"/>
    <mergeCell ref="N43:Q43"/>
    <mergeCell ref="R43:S43"/>
    <mergeCell ref="T43:U43"/>
    <mergeCell ref="M75:S75"/>
    <mergeCell ref="AK43:AR43"/>
    <mergeCell ref="AK427:AM427"/>
    <mergeCell ref="O56:P56"/>
    <mergeCell ref="T78:U78"/>
    <mergeCell ref="C77:F77"/>
    <mergeCell ref="G77:L77"/>
    <mergeCell ref="N77:Q77"/>
    <mergeCell ref="R77:W77"/>
    <mergeCell ref="AK145:AR145"/>
    <mergeCell ref="C147:F147"/>
    <mergeCell ref="G147:L147"/>
    <mergeCell ref="N147:Q147"/>
    <mergeCell ref="AK78:AR78"/>
    <mergeCell ref="N113:Q113"/>
    <mergeCell ref="R113:S113"/>
    <mergeCell ref="T113:U113"/>
    <mergeCell ref="AK113:AR113"/>
    <mergeCell ref="C78:F78"/>
    <mergeCell ref="G78:H78"/>
    <mergeCell ref="I78:J78"/>
    <mergeCell ref="N78:Q78"/>
    <mergeCell ref="R78:S78"/>
    <mergeCell ref="C145:D145"/>
    <mergeCell ref="E145:J145"/>
    <mergeCell ref="K145:L145"/>
    <mergeCell ref="M145:S145"/>
    <mergeCell ref="D126:E126"/>
    <mergeCell ref="O126:P126"/>
    <mergeCell ref="AK110:AR110"/>
    <mergeCell ref="C112:F112"/>
    <mergeCell ref="G112:L112"/>
    <mergeCell ref="N112:Q112"/>
    <mergeCell ref="R112:W112"/>
    <mergeCell ref="AK112:AM112"/>
    <mergeCell ref="AP112:AR112"/>
    <mergeCell ref="R147:W147"/>
    <mergeCell ref="AK147:AM147"/>
    <mergeCell ref="AP147:AR147"/>
    <mergeCell ref="C148:F148"/>
    <mergeCell ref="G148:H148"/>
    <mergeCell ref="I148:J148"/>
    <mergeCell ref="N148:Q148"/>
    <mergeCell ref="R148:S148"/>
    <mergeCell ref="T148:U148"/>
    <mergeCell ref="AK148:AR148"/>
    <mergeCell ref="Y148:AB148"/>
    <mergeCell ref="AC148:AD148"/>
    <mergeCell ref="AE148:AF148"/>
    <mergeCell ref="AK180:AR180"/>
    <mergeCell ref="C182:F182"/>
    <mergeCell ref="G182:L182"/>
    <mergeCell ref="N182:Q182"/>
    <mergeCell ref="R182:W182"/>
    <mergeCell ref="AK182:AM182"/>
    <mergeCell ref="AP182:AR182"/>
    <mergeCell ref="AK183:AR183"/>
    <mergeCell ref="C215:D215"/>
    <mergeCell ref="E215:J215"/>
    <mergeCell ref="K215:L215"/>
    <mergeCell ref="M215:S215"/>
    <mergeCell ref="AK215:AR215"/>
    <mergeCell ref="C183:F183"/>
    <mergeCell ref="G183:H183"/>
    <mergeCell ref="I183:J183"/>
    <mergeCell ref="N183:Q183"/>
    <mergeCell ref="R183:S183"/>
    <mergeCell ref="T183:U183"/>
    <mergeCell ref="D196:E196"/>
    <mergeCell ref="O196:P196"/>
    <mergeCell ref="C287:F287"/>
    <mergeCell ref="AK217:AM217"/>
    <mergeCell ref="AP217:AR217"/>
    <mergeCell ref="AK250:AR250"/>
    <mergeCell ref="C252:F252"/>
    <mergeCell ref="G252:L252"/>
    <mergeCell ref="N252:Q252"/>
    <mergeCell ref="R252:W252"/>
    <mergeCell ref="AK252:AM252"/>
    <mergeCell ref="AP252:AR252"/>
    <mergeCell ref="C250:D250"/>
    <mergeCell ref="E250:J250"/>
    <mergeCell ref="K250:L250"/>
    <mergeCell ref="M250:S250"/>
    <mergeCell ref="T218:U218"/>
    <mergeCell ref="AK218:AR218"/>
    <mergeCell ref="C218:F218"/>
    <mergeCell ref="G218:H218"/>
    <mergeCell ref="I218:J218"/>
    <mergeCell ref="N218:Q218"/>
    <mergeCell ref="R218:S218"/>
    <mergeCell ref="D219:E219"/>
    <mergeCell ref="O219:P219"/>
    <mergeCell ref="D231:E231"/>
    <mergeCell ref="AK253:AR253"/>
    <mergeCell ref="C285:D285"/>
    <mergeCell ref="E285:J285"/>
    <mergeCell ref="K285:L285"/>
    <mergeCell ref="M285:S285"/>
    <mergeCell ref="AK285:AR285"/>
    <mergeCell ref="C253:F253"/>
    <mergeCell ref="D336:E336"/>
    <mergeCell ref="O336:P336"/>
    <mergeCell ref="D266:E266"/>
    <mergeCell ref="O266:P266"/>
    <mergeCell ref="AK320:AR320"/>
    <mergeCell ref="AK287:AM287"/>
    <mergeCell ref="AP287:AR287"/>
    <mergeCell ref="C288:F288"/>
    <mergeCell ref="G288:H288"/>
    <mergeCell ref="I288:J288"/>
    <mergeCell ref="N288:Q288"/>
    <mergeCell ref="R288:S288"/>
    <mergeCell ref="T288:U288"/>
    <mergeCell ref="AK288:AR288"/>
    <mergeCell ref="G287:L287"/>
    <mergeCell ref="N287:Q287"/>
    <mergeCell ref="R287:W287"/>
    <mergeCell ref="AK358:AR358"/>
    <mergeCell ref="C390:D390"/>
    <mergeCell ref="E390:J390"/>
    <mergeCell ref="K390:L390"/>
    <mergeCell ref="M390:S390"/>
    <mergeCell ref="AK390:AR390"/>
    <mergeCell ref="N358:Q358"/>
    <mergeCell ref="R358:S358"/>
    <mergeCell ref="T358:U358"/>
    <mergeCell ref="C358:F358"/>
    <mergeCell ref="G358:H358"/>
    <mergeCell ref="I358:J358"/>
    <mergeCell ref="D359:E359"/>
    <mergeCell ref="O359:P359"/>
    <mergeCell ref="D371:E371"/>
    <mergeCell ref="O371:P371"/>
    <mergeCell ref="Y358:AB358"/>
    <mergeCell ref="AC358:AD358"/>
    <mergeCell ref="AE358:AF358"/>
    <mergeCell ref="Z359:AA359"/>
    <mergeCell ref="Z371:AA371"/>
    <mergeCell ref="AK392:AM392"/>
    <mergeCell ref="AP392:AR392"/>
    <mergeCell ref="AK393:AR393"/>
    <mergeCell ref="C425:D425"/>
    <mergeCell ref="E425:J425"/>
    <mergeCell ref="K425:L425"/>
    <mergeCell ref="M425:S425"/>
    <mergeCell ref="AK425:AR425"/>
    <mergeCell ref="C393:F393"/>
    <mergeCell ref="G393:H393"/>
    <mergeCell ref="I393:J393"/>
    <mergeCell ref="N393:Q393"/>
    <mergeCell ref="R393:S393"/>
    <mergeCell ref="T393:U393"/>
    <mergeCell ref="D394:E394"/>
    <mergeCell ref="O394:P394"/>
    <mergeCell ref="D406:E406"/>
    <mergeCell ref="O406:P406"/>
    <mergeCell ref="C392:F392"/>
    <mergeCell ref="G392:L392"/>
    <mergeCell ref="N392:Q392"/>
    <mergeCell ref="R392:W392"/>
    <mergeCell ref="Y392:AB392"/>
    <mergeCell ref="AC392:AH392"/>
    <mergeCell ref="AK460:AR460"/>
    <mergeCell ref="N428:Q428"/>
    <mergeCell ref="R428:S428"/>
    <mergeCell ref="T428:U428"/>
    <mergeCell ref="C428:F428"/>
    <mergeCell ref="G428:H428"/>
    <mergeCell ref="I428:J428"/>
    <mergeCell ref="D429:E429"/>
    <mergeCell ref="O429:P429"/>
    <mergeCell ref="D441:E441"/>
    <mergeCell ref="O441:P441"/>
    <mergeCell ref="Z429:AA429"/>
    <mergeCell ref="Z441:AA441"/>
    <mergeCell ref="AK495:AR495"/>
    <mergeCell ref="N463:Q463"/>
    <mergeCell ref="R463:S463"/>
    <mergeCell ref="T463:U463"/>
    <mergeCell ref="AK462:AM462"/>
    <mergeCell ref="AP462:AR462"/>
    <mergeCell ref="AK463:AR463"/>
    <mergeCell ref="C497:F497"/>
    <mergeCell ref="G497:L497"/>
    <mergeCell ref="N497:Q497"/>
    <mergeCell ref="R497:W497"/>
    <mergeCell ref="AK497:AM497"/>
    <mergeCell ref="AP497:AR497"/>
    <mergeCell ref="D464:E464"/>
    <mergeCell ref="O464:P464"/>
    <mergeCell ref="D476:E476"/>
    <mergeCell ref="O476:P476"/>
    <mergeCell ref="Y462:AB462"/>
    <mergeCell ref="AC462:AH462"/>
    <mergeCell ref="Y463:AB463"/>
    <mergeCell ref="AC463:AD463"/>
    <mergeCell ref="AE463:AF463"/>
    <mergeCell ref="Z464:AA464"/>
    <mergeCell ref="Z476:AA476"/>
    <mergeCell ref="AK498:AR498"/>
    <mergeCell ref="C530:D530"/>
    <mergeCell ref="E530:J530"/>
    <mergeCell ref="K530:L530"/>
    <mergeCell ref="M530:S530"/>
    <mergeCell ref="AK530:AR530"/>
    <mergeCell ref="C498:F498"/>
    <mergeCell ref="G498:H498"/>
    <mergeCell ref="I498:J498"/>
    <mergeCell ref="N498:Q498"/>
    <mergeCell ref="R498:S498"/>
    <mergeCell ref="T498:U498"/>
    <mergeCell ref="D499:E499"/>
    <mergeCell ref="O499:P499"/>
    <mergeCell ref="AK565:AR565"/>
    <mergeCell ref="AK533:AR533"/>
    <mergeCell ref="D534:E534"/>
    <mergeCell ref="O534:P534"/>
    <mergeCell ref="D546:E546"/>
    <mergeCell ref="O546:P546"/>
    <mergeCell ref="T533:U533"/>
    <mergeCell ref="C567:F567"/>
    <mergeCell ref="G567:L567"/>
    <mergeCell ref="N567:Q567"/>
    <mergeCell ref="R567:W567"/>
    <mergeCell ref="AK567:AM567"/>
    <mergeCell ref="AP567:AR567"/>
    <mergeCell ref="Y533:AB533"/>
    <mergeCell ref="AC533:AD533"/>
    <mergeCell ref="AE533:AF533"/>
    <mergeCell ref="Z534:AA534"/>
    <mergeCell ref="Z546:AA546"/>
    <mergeCell ref="Y567:AB567"/>
    <mergeCell ref="AC567:AH567"/>
    <mergeCell ref="AK568:AR568"/>
    <mergeCell ref="C600:D600"/>
    <mergeCell ref="E600:J600"/>
    <mergeCell ref="K600:L600"/>
    <mergeCell ref="M600:S600"/>
    <mergeCell ref="AK600:AR600"/>
    <mergeCell ref="C568:F568"/>
    <mergeCell ref="G568:H568"/>
    <mergeCell ref="I568:J568"/>
    <mergeCell ref="N568:Q568"/>
    <mergeCell ref="R568:S568"/>
    <mergeCell ref="T568:U568"/>
    <mergeCell ref="D569:E569"/>
    <mergeCell ref="O569:P569"/>
    <mergeCell ref="Y568:AB568"/>
    <mergeCell ref="AC568:AD568"/>
    <mergeCell ref="AE568:AF568"/>
    <mergeCell ref="Z569:AA569"/>
    <mergeCell ref="Z581:AA581"/>
    <mergeCell ref="AK602:AM602"/>
    <mergeCell ref="AP602:AR602"/>
    <mergeCell ref="C603:F603"/>
    <mergeCell ref="G603:H603"/>
    <mergeCell ref="I603:J603"/>
    <mergeCell ref="N603:Q603"/>
    <mergeCell ref="R603:S603"/>
    <mergeCell ref="T603:U603"/>
    <mergeCell ref="AP637:AR637"/>
    <mergeCell ref="R602:W602"/>
    <mergeCell ref="D604:E604"/>
    <mergeCell ref="O604:P604"/>
    <mergeCell ref="D616:E616"/>
    <mergeCell ref="O616:P616"/>
    <mergeCell ref="C602:F602"/>
    <mergeCell ref="G602:L602"/>
    <mergeCell ref="N602:Q602"/>
    <mergeCell ref="Y602:AB602"/>
    <mergeCell ref="AC602:AH602"/>
    <mergeCell ref="Y603:AB603"/>
    <mergeCell ref="AC603:AD603"/>
    <mergeCell ref="AE603:AF603"/>
    <mergeCell ref="Z604:AA604"/>
    <mergeCell ref="Z616:AA616"/>
    <mergeCell ref="C638:F638"/>
    <mergeCell ref="G638:H638"/>
    <mergeCell ref="I638:J638"/>
    <mergeCell ref="N638:Q638"/>
    <mergeCell ref="R638:S638"/>
    <mergeCell ref="T638:U638"/>
    <mergeCell ref="AK638:AR638"/>
    <mergeCell ref="N637:Q637"/>
    <mergeCell ref="R637:W637"/>
    <mergeCell ref="AK637:AM637"/>
    <mergeCell ref="C637:F637"/>
    <mergeCell ref="G637:L637"/>
    <mergeCell ref="Y637:AB637"/>
    <mergeCell ref="AC637:AH637"/>
    <mergeCell ref="Y638:AB638"/>
    <mergeCell ref="AC638:AD638"/>
    <mergeCell ref="AE638:AF638"/>
    <mergeCell ref="AK670:AR670"/>
    <mergeCell ref="C672:F672"/>
    <mergeCell ref="G672:L672"/>
    <mergeCell ref="N672:Q672"/>
    <mergeCell ref="R672:W672"/>
    <mergeCell ref="AK672:AM672"/>
    <mergeCell ref="AP672:AR672"/>
    <mergeCell ref="AK673:AR673"/>
    <mergeCell ref="C705:D705"/>
    <mergeCell ref="E705:J705"/>
    <mergeCell ref="K705:L705"/>
    <mergeCell ref="M705:S705"/>
    <mergeCell ref="AK705:AR705"/>
    <mergeCell ref="C673:F673"/>
    <mergeCell ref="G673:H673"/>
    <mergeCell ref="I673:J673"/>
    <mergeCell ref="N673:Q673"/>
    <mergeCell ref="R673:S673"/>
    <mergeCell ref="T673:U673"/>
    <mergeCell ref="D686:E686"/>
    <mergeCell ref="O686:P686"/>
    <mergeCell ref="AK707:AM707"/>
    <mergeCell ref="AP707:AR707"/>
    <mergeCell ref="AK708:AR708"/>
    <mergeCell ref="C740:D740"/>
    <mergeCell ref="E740:J740"/>
    <mergeCell ref="K740:L740"/>
    <mergeCell ref="M740:S740"/>
    <mergeCell ref="AK740:AR740"/>
    <mergeCell ref="C708:F708"/>
    <mergeCell ref="G708:H708"/>
    <mergeCell ref="I708:J708"/>
    <mergeCell ref="N708:Q708"/>
    <mergeCell ref="R708:S708"/>
    <mergeCell ref="T708:U708"/>
    <mergeCell ref="D709:E709"/>
    <mergeCell ref="O709:P709"/>
    <mergeCell ref="C707:F707"/>
    <mergeCell ref="G707:L707"/>
    <mergeCell ref="N707:Q707"/>
    <mergeCell ref="R707:W707"/>
    <mergeCell ref="Y707:AB707"/>
    <mergeCell ref="AC707:AH707"/>
    <mergeCell ref="Y708:AB708"/>
    <mergeCell ref="AC708:AD708"/>
    <mergeCell ref="AK742:AM742"/>
    <mergeCell ref="AP742:AR742"/>
    <mergeCell ref="AK743:AR743"/>
    <mergeCell ref="C775:D775"/>
    <mergeCell ref="E775:J775"/>
    <mergeCell ref="K775:L775"/>
    <mergeCell ref="M775:S775"/>
    <mergeCell ref="AK775:AR775"/>
    <mergeCell ref="C743:F743"/>
    <mergeCell ref="G743:H743"/>
    <mergeCell ref="I743:J743"/>
    <mergeCell ref="N743:Q743"/>
    <mergeCell ref="R743:S743"/>
    <mergeCell ref="T743:U743"/>
    <mergeCell ref="N742:Q742"/>
    <mergeCell ref="R742:W742"/>
    <mergeCell ref="Z756:AA756"/>
    <mergeCell ref="R777:W777"/>
    <mergeCell ref="AK777:AM777"/>
    <mergeCell ref="AP777:AR777"/>
    <mergeCell ref="AK778:AR778"/>
    <mergeCell ref="C810:D810"/>
    <mergeCell ref="E810:J810"/>
    <mergeCell ref="K810:L810"/>
    <mergeCell ref="M810:S810"/>
    <mergeCell ref="AK810:AR810"/>
    <mergeCell ref="C778:F778"/>
    <mergeCell ref="G778:H778"/>
    <mergeCell ref="I778:J778"/>
    <mergeCell ref="N778:Q778"/>
    <mergeCell ref="R778:S778"/>
    <mergeCell ref="T778:U778"/>
    <mergeCell ref="D779:E779"/>
    <mergeCell ref="O779:P779"/>
    <mergeCell ref="Y777:AB777"/>
    <mergeCell ref="AC777:AH777"/>
    <mergeCell ref="Y778:AB778"/>
    <mergeCell ref="AC778:AD778"/>
    <mergeCell ref="R812:W812"/>
    <mergeCell ref="AK812:AM812"/>
    <mergeCell ref="AP812:AR812"/>
    <mergeCell ref="AK813:AR813"/>
    <mergeCell ref="C845:D845"/>
    <mergeCell ref="E845:J845"/>
    <mergeCell ref="K845:L845"/>
    <mergeCell ref="M845:S845"/>
    <mergeCell ref="AK845:AR845"/>
    <mergeCell ref="C813:F813"/>
    <mergeCell ref="G813:H813"/>
    <mergeCell ref="I813:J813"/>
    <mergeCell ref="N813:Q813"/>
    <mergeCell ref="R813:S813"/>
    <mergeCell ref="T813:U813"/>
    <mergeCell ref="Z826:AA826"/>
    <mergeCell ref="AK847:AM847"/>
    <mergeCell ref="AP847:AR847"/>
    <mergeCell ref="AK848:AR848"/>
    <mergeCell ref="C848:F848"/>
    <mergeCell ref="G848:H848"/>
    <mergeCell ref="I848:J848"/>
    <mergeCell ref="N848:Q848"/>
    <mergeCell ref="R848:S848"/>
    <mergeCell ref="T848:U848"/>
    <mergeCell ref="Y847:AB847"/>
    <mergeCell ref="AC847:AH847"/>
    <mergeCell ref="Y848:AB848"/>
    <mergeCell ref="AC848:AD848"/>
    <mergeCell ref="AE848:AF848"/>
    <mergeCell ref="R847:W847"/>
    <mergeCell ref="AE43:AF43"/>
    <mergeCell ref="Z44:AA44"/>
    <mergeCell ref="Z56:AA56"/>
    <mergeCell ref="Y77:AB77"/>
    <mergeCell ref="AC77:AH77"/>
    <mergeCell ref="Y78:AB78"/>
    <mergeCell ref="AC78:AD78"/>
    <mergeCell ref="AE78:AF78"/>
    <mergeCell ref="Z79:AA79"/>
    <mergeCell ref="Z91:AA91"/>
    <mergeCell ref="Y112:AB112"/>
    <mergeCell ref="AC112:AH112"/>
    <mergeCell ref="Y113:AB113"/>
    <mergeCell ref="AC113:AD113"/>
    <mergeCell ref="AE113:AF113"/>
    <mergeCell ref="Z114:AA114"/>
    <mergeCell ref="Z126:AA126"/>
    <mergeCell ref="Y147:AB147"/>
    <mergeCell ref="AC147:AH147"/>
    <mergeCell ref="Z149:AA149"/>
    <mergeCell ref="Z161:AA161"/>
    <mergeCell ref="Y182:AB182"/>
    <mergeCell ref="AC182:AH182"/>
    <mergeCell ref="Y183:AB183"/>
    <mergeCell ref="AC183:AD183"/>
    <mergeCell ref="AE183:AF183"/>
    <mergeCell ref="Z184:AA184"/>
    <mergeCell ref="Z196:AA196"/>
    <mergeCell ref="Y217:AB217"/>
    <mergeCell ref="AC217:AH217"/>
    <mergeCell ref="Y218:AB218"/>
    <mergeCell ref="AC218:AD218"/>
    <mergeCell ref="AE218:AF218"/>
    <mergeCell ref="Z219:AA219"/>
    <mergeCell ref="Z231:AA231"/>
    <mergeCell ref="Y252:AB252"/>
    <mergeCell ref="AC252:AH252"/>
    <mergeCell ref="Y253:AB253"/>
    <mergeCell ref="AC253:AD253"/>
    <mergeCell ref="AE253:AF253"/>
    <mergeCell ref="Z254:AA254"/>
    <mergeCell ref="Z266:AA266"/>
    <mergeCell ref="Y287:AB287"/>
    <mergeCell ref="AC287:AH287"/>
    <mergeCell ref="Y288:AB288"/>
    <mergeCell ref="AC288:AD288"/>
    <mergeCell ref="AE288:AF288"/>
    <mergeCell ref="Z289:AA289"/>
    <mergeCell ref="Z301:AA301"/>
    <mergeCell ref="Y322:AB322"/>
    <mergeCell ref="AC322:AH322"/>
    <mergeCell ref="Y323:AB323"/>
    <mergeCell ref="AC323:AD323"/>
    <mergeCell ref="AE323:AF323"/>
    <mergeCell ref="Z324:AA324"/>
    <mergeCell ref="Z336:AA336"/>
    <mergeCell ref="Y393:AB393"/>
    <mergeCell ref="AC393:AD393"/>
    <mergeCell ref="AE393:AF393"/>
    <mergeCell ref="Z394:AA394"/>
    <mergeCell ref="Z406:AA406"/>
    <mergeCell ref="Y427:AB427"/>
    <mergeCell ref="AC427:AH427"/>
    <mergeCell ref="Y428:AB428"/>
    <mergeCell ref="AC428:AD428"/>
    <mergeCell ref="AE428:AF428"/>
    <mergeCell ref="AC672:AH672"/>
    <mergeCell ref="Y673:AB673"/>
    <mergeCell ref="AC673:AD673"/>
    <mergeCell ref="AE673:AF673"/>
    <mergeCell ref="Z674:AA674"/>
    <mergeCell ref="Z686:AA686"/>
    <mergeCell ref="Y497:AB497"/>
    <mergeCell ref="AC497:AH497"/>
    <mergeCell ref="Y498:AB498"/>
    <mergeCell ref="AC498:AD498"/>
    <mergeCell ref="AE498:AF498"/>
    <mergeCell ref="Z499:AA499"/>
    <mergeCell ref="Z511:AA511"/>
    <mergeCell ref="Y532:AB532"/>
    <mergeCell ref="AC532:AH532"/>
    <mergeCell ref="AN2:AS2"/>
    <mergeCell ref="Z849:AA849"/>
    <mergeCell ref="Z861:AA861"/>
    <mergeCell ref="AE778:AF778"/>
    <mergeCell ref="Z779:AA779"/>
    <mergeCell ref="Z791:AA791"/>
    <mergeCell ref="Y812:AB812"/>
    <mergeCell ref="AC812:AH812"/>
    <mergeCell ref="Y813:AB813"/>
    <mergeCell ref="AC813:AD813"/>
    <mergeCell ref="AE813:AF813"/>
    <mergeCell ref="Z814:AA814"/>
    <mergeCell ref="AE708:AF708"/>
    <mergeCell ref="Z709:AA709"/>
    <mergeCell ref="Z721:AA721"/>
    <mergeCell ref="Y742:AB742"/>
    <mergeCell ref="AC742:AH742"/>
    <mergeCell ref="Y743:AB743"/>
    <mergeCell ref="AC743:AD743"/>
    <mergeCell ref="AE743:AF743"/>
    <mergeCell ref="Z744:AA744"/>
    <mergeCell ref="Z639:AA639"/>
    <mergeCell ref="Z651:AA651"/>
    <mergeCell ref="Y672:AB672"/>
  </mergeCells>
  <phoneticPr fontId="3" type="noConversion"/>
  <conditionalFormatting sqref="E25 E34 E27:E30">
    <cfRule type="notContainsBlanks" dxfId="149" priority="200">
      <formula>LEN(TRIM(E25))&gt;0</formula>
    </cfRule>
  </conditionalFormatting>
  <conditionalFormatting sqref="E26">
    <cfRule type="notContainsBlanks" dxfId="148" priority="199">
      <formula>LEN(TRIM(E26))&gt;0</formula>
    </cfRule>
  </conditionalFormatting>
  <conditionalFormatting sqref="P25 P34 P27:P30">
    <cfRule type="notContainsBlanks" dxfId="147" priority="198">
      <formula>LEN(TRIM(P25))&gt;0</formula>
    </cfRule>
  </conditionalFormatting>
  <conditionalFormatting sqref="P26">
    <cfRule type="notContainsBlanks" dxfId="146" priority="197">
      <formula>LEN(TRIM(P26))&gt;0</formula>
    </cfRule>
  </conditionalFormatting>
  <conditionalFormatting sqref="E60 E69 E62:E65">
    <cfRule type="notContainsBlanks" dxfId="145" priority="194">
      <formula>LEN(TRIM(E60))&gt;0</formula>
    </cfRule>
  </conditionalFormatting>
  <conditionalFormatting sqref="E61">
    <cfRule type="notContainsBlanks" dxfId="144" priority="193">
      <formula>LEN(TRIM(E61))&gt;0</formula>
    </cfRule>
  </conditionalFormatting>
  <conditionalFormatting sqref="P60 P69 P62:P65">
    <cfRule type="notContainsBlanks" dxfId="143" priority="192">
      <formula>LEN(TRIM(P60))&gt;0</formula>
    </cfRule>
  </conditionalFormatting>
  <conditionalFormatting sqref="P61">
    <cfRule type="notContainsBlanks" dxfId="142" priority="191">
      <formula>LEN(TRIM(P61))&gt;0</formula>
    </cfRule>
  </conditionalFormatting>
  <conditionalFormatting sqref="E95 E104 E97:E100">
    <cfRule type="notContainsBlanks" dxfId="141" priority="188">
      <formula>LEN(TRIM(E95))&gt;0</formula>
    </cfRule>
  </conditionalFormatting>
  <conditionalFormatting sqref="E96">
    <cfRule type="notContainsBlanks" dxfId="140" priority="187">
      <formula>LEN(TRIM(E96))&gt;0</formula>
    </cfRule>
  </conditionalFormatting>
  <conditionalFormatting sqref="P95 P104 P97:P100">
    <cfRule type="notContainsBlanks" dxfId="139" priority="186">
      <formula>LEN(TRIM(P95))&gt;0</formula>
    </cfRule>
  </conditionalFormatting>
  <conditionalFormatting sqref="P96">
    <cfRule type="notContainsBlanks" dxfId="138" priority="185">
      <formula>LEN(TRIM(P96))&gt;0</formula>
    </cfRule>
  </conditionalFormatting>
  <conditionalFormatting sqref="E130 E139 E132:E135">
    <cfRule type="notContainsBlanks" dxfId="137" priority="182">
      <formula>LEN(TRIM(E130))&gt;0</formula>
    </cfRule>
  </conditionalFormatting>
  <conditionalFormatting sqref="E131">
    <cfRule type="notContainsBlanks" dxfId="136" priority="181">
      <formula>LEN(TRIM(E131))&gt;0</formula>
    </cfRule>
  </conditionalFormatting>
  <conditionalFormatting sqref="P130 P139 P132:P135">
    <cfRule type="notContainsBlanks" dxfId="135" priority="180">
      <formula>LEN(TRIM(P130))&gt;0</formula>
    </cfRule>
  </conditionalFormatting>
  <conditionalFormatting sqref="P131">
    <cfRule type="notContainsBlanks" dxfId="134" priority="179">
      <formula>LEN(TRIM(P131))&gt;0</formula>
    </cfRule>
  </conditionalFormatting>
  <conditionalFormatting sqref="E165 E174 E167:E170">
    <cfRule type="notContainsBlanks" dxfId="133" priority="176">
      <formula>LEN(TRIM(E165))&gt;0</formula>
    </cfRule>
  </conditionalFormatting>
  <conditionalFormatting sqref="E166">
    <cfRule type="notContainsBlanks" dxfId="132" priority="175">
      <formula>LEN(TRIM(E166))&gt;0</formula>
    </cfRule>
  </conditionalFormatting>
  <conditionalFormatting sqref="P165 P174 P167:P170">
    <cfRule type="notContainsBlanks" dxfId="131" priority="174">
      <formula>LEN(TRIM(P165))&gt;0</formula>
    </cfRule>
  </conditionalFormatting>
  <conditionalFormatting sqref="P166">
    <cfRule type="notContainsBlanks" dxfId="130" priority="173">
      <formula>LEN(TRIM(P166))&gt;0</formula>
    </cfRule>
  </conditionalFormatting>
  <conditionalFormatting sqref="E200 E209 E202:E205">
    <cfRule type="notContainsBlanks" dxfId="129" priority="170">
      <formula>LEN(TRIM(E200))&gt;0</formula>
    </cfRule>
  </conditionalFormatting>
  <conditionalFormatting sqref="E201">
    <cfRule type="notContainsBlanks" dxfId="128" priority="169">
      <formula>LEN(TRIM(E201))&gt;0</formula>
    </cfRule>
  </conditionalFormatting>
  <conditionalFormatting sqref="P200 P209 P202:P205">
    <cfRule type="notContainsBlanks" dxfId="127" priority="168">
      <formula>LEN(TRIM(P200))&gt;0</formula>
    </cfRule>
  </conditionalFormatting>
  <conditionalFormatting sqref="P201">
    <cfRule type="notContainsBlanks" dxfId="126" priority="167">
      <formula>LEN(TRIM(P201))&gt;0</formula>
    </cfRule>
  </conditionalFormatting>
  <conditionalFormatting sqref="E235 E244 E237:E240">
    <cfRule type="notContainsBlanks" dxfId="125" priority="164">
      <formula>LEN(TRIM(E235))&gt;0</formula>
    </cfRule>
  </conditionalFormatting>
  <conditionalFormatting sqref="E236">
    <cfRule type="notContainsBlanks" dxfId="124" priority="163">
      <formula>LEN(TRIM(E236))&gt;0</formula>
    </cfRule>
  </conditionalFormatting>
  <conditionalFormatting sqref="P235 P244 P237:P240">
    <cfRule type="notContainsBlanks" dxfId="123" priority="162">
      <formula>LEN(TRIM(P235))&gt;0</formula>
    </cfRule>
  </conditionalFormatting>
  <conditionalFormatting sqref="P236">
    <cfRule type="notContainsBlanks" dxfId="122" priority="161">
      <formula>LEN(TRIM(P236))&gt;0</formula>
    </cfRule>
  </conditionalFormatting>
  <conditionalFormatting sqref="E270 E279 E272:E275">
    <cfRule type="notContainsBlanks" dxfId="121" priority="158">
      <formula>LEN(TRIM(E270))&gt;0</formula>
    </cfRule>
  </conditionalFormatting>
  <conditionalFormatting sqref="E271">
    <cfRule type="notContainsBlanks" dxfId="120" priority="157">
      <formula>LEN(TRIM(E271))&gt;0</formula>
    </cfRule>
  </conditionalFormatting>
  <conditionalFormatting sqref="P270 P279 P272:P275">
    <cfRule type="notContainsBlanks" dxfId="119" priority="156">
      <formula>LEN(TRIM(P270))&gt;0</formula>
    </cfRule>
  </conditionalFormatting>
  <conditionalFormatting sqref="P271">
    <cfRule type="notContainsBlanks" dxfId="118" priority="155">
      <formula>LEN(TRIM(P271))&gt;0</formula>
    </cfRule>
  </conditionalFormatting>
  <conditionalFormatting sqref="E305 E314 E307:E310">
    <cfRule type="notContainsBlanks" dxfId="117" priority="152">
      <formula>LEN(TRIM(E305))&gt;0</formula>
    </cfRule>
  </conditionalFormatting>
  <conditionalFormatting sqref="E306">
    <cfRule type="notContainsBlanks" dxfId="116" priority="151">
      <formula>LEN(TRIM(E306))&gt;0</formula>
    </cfRule>
  </conditionalFormatting>
  <conditionalFormatting sqref="P305 P314 P307:P310">
    <cfRule type="notContainsBlanks" dxfId="115" priority="150">
      <formula>LEN(TRIM(P305))&gt;0</formula>
    </cfRule>
  </conditionalFormatting>
  <conditionalFormatting sqref="P306">
    <cfRule type="notContainsBlanks" dxfId="114" priority="149">
      <formula>LEN(TRIM(P306))&gt;0</formula>
    </cfRule>
  </conditionalFormatting>
  <conditionalFormatting sqref="E340 E349 E342:E345">
    <cfRule type="notContainsBlanks" dxfId="113" priority="146">
      <formula>LEN(TRIM(E340))&gt;0</formula>
    </cfRule>
  </conditionalFormatting>
  <conditionalFormatting sqref="E341">
    <cfRule type="notContainsBlanks" dxfId="112" priority="145">
      <formula>LEN(TRIM(E341))&gt;0</formula>
    </cfRule>
  </conditionalFormatting>
  <conditionalFormatting sqref="P340 P349 P342:P345">
    <cfRule type="notContainsBlanks" dxfId="111" priority="144">
      <formula>LEN(TRIM(P340))&gt;0</formula>
    </cfRule>
  </conditionalFormatting>
  <conditionalFormatting sqref="P341">
    <cfRule type="notContainsBlanks" dxfId="110" priority="143">
      <formula>LEN(TRIM(P341))&gt;0</formula>
    </cfRule>
  </conditionalFormatting>
  <conditionalFormatting sqref="E375 E384 E377:E380">
    <cfRule type="notContainsBlanks" dxfId="109" priority="140">
      <formula>LEN(TRIM(E375))&gt;0</formula>
    </cfRule>
  </conditionalFormatting>
  <conditionalFormatting sqref="E376">
    <cfRule type="notContainsBlanks" dxfId="108" priority="139">
      <formula>LEN(TRIM(E376))&gt;0</formula>
    </cfRule>
  </conditionalFormatting>
  <conditionalFormatting sqref="P375 P384 P377:P380">
    <cfRule type="notContainsBlanks" dxfId="107" priority="138">
      <formula>LEN(TRIM(P375))&gt;0</formula>
    </cfRule>
  </conditionalFormatting>
  <conditionalFormatting sqref="P376">
    <cfRule type="notContainsBlanks" dxfId="106" priority="137">
      <formula>LEN(TRIM(P376))&gt;0</formula>
    </cfRule>
  </conditionalFormatting>
  <conditionalFormatting sqref="E410 E419 E412:E415">
    <cfRule type="notContainsBlanks" dxfId="105" priority="134">
      <formula>LEN(TRIM(E410))&gt;0</formula>
    </cfRule>
  </conditionalFormatting>
  <conditionalFormatting sqref="E411">
    <cfRule type="notContainsBlanks" dxfId="104" priority="133">
      <formula>LEN(TRIM(E411))&gt;0</formula>
    </cfRule>
  </conditionalFormatting>
  <conditionalFormatting sqref="P410 P419 P412:P415">
    <cfRule type="notContainsBlanks" dxfId="103" priority="132">
      <formula>LEN(TRIM(P410))&gt;0</formula>
    </cfRule>
  </conditionalFormatting>
  <conditionalFormatting sqref="P411">
    <cfRule type="notContainsBlanks" dxfId="102" priority="131">
      <formula>LEN(TRIM(P411))&gt;0</formula>
    </cfRule>
  </conditionalFormatting>
  <conditionalFormatting sqref="E445 E454 E447:E450">
    <cfRule type="notContainsBlanks" dxfId="101" priority="128">
      <formula>LEN(TRIM(E445))&gt;0</formula>
    </cfRule>
  </conditionalFormatting>
  <conditionalFormatting sqref="E446">
    <cfRule type="notContainsBlanks" dxfId="100" priority="127">
      <formula>LEN(TRIM(E446))&gt;0</formula>
    </cfRule>
  </conditionalFormatting>
  <conditionalFormatting sqref="P445 P454 P447:P450">
    <cfRule type="notContainsBlanks" dxfId="99" priority="126">
      <formula>LEN(TRIM(P445))&gt;0</formula>
    </cfRule>
  </conditionalFormatting>
  <conditionalFormatting sqref="P446">
    <cfRule type="notContainsBlanks" dxfId="98" priority="125">
      <formula>LEN(TRIM(P446))&gt;0</formula>
    </cfRule>
  </conditionalFormatting>
  <conditionalFormatting sqref="E480 E489 E482:E485">
    <cfRule type="notContainsBlanks" dxfId="97" priority="122">
      <formula>LEN(TRIM(E480))&gt;0</formula>
    </cfRule>
  </conditionalFormatting>
  <conditionalFormatting sqref="E481">
    <cfRule type="notContainsBlanks" dxfId="96" priority="121">
      <formula>LEN(TRIM(E481))&gt;0</formula>
    </cfRule>
  </conditionalFormatting>
  <conditionalFormatting sqref="P480 P489 P482:P485">
    <cfRule type="notContainsBlanks" dxfId="95" priority="120">
      <formula>LEN(TRIM(P480))&gt;0</formula>
    </cfRule>
  </conditionalFormatting>
  <conditionalFormatting sqref="P481">
    <cfRule type="notContainsBlanks" dxfId="94" priority="119">
      <formula>LEN(TRIM(P481))&gt;0</formula>
    </cfRule>
  </conditionalFormatting>
  <conditionalFormatting sqref="E515 E524 E517:E520">
    <cfRule type="notContainsBlanks" dxfId="93" priority="116">
      <formula>LEN(TRIM(E515))&gt;0</formula>
    </cfRule>
  </conditionalFormatting>
  <conditionalFormatting sqref="E516">
    <cfRule type="notContainsBlanks" dxfId="92" priority="115">
      <formula>LEN(TRIM(E516))&gt;0</formula>
    </cfRule>
  </conditionalFormatting>
  <conditionalFormatting sqref="P515 P524 P517:P520">
    <cfRule type="notContainsBlanks" dxfId="91" priority="114">
      <formula>LEN(TRIM(P515))&gt;0</formula>
    </cfRule>
  </conditionalFormatting>
  <conditionalFormatting sqref="P516">
    <cfRule type="notContainsBlanks" dxfId="90" priority="113">
      <formula>LEN(TRIM(P516))&gt;0</formula>
    </cfRule>
  </conditionalFormatting>
  <conditionalFormatting sqref="E550 E559 E552:E555">
    <cfRule type="notContainsBlanks" dxfId="89" priority="110">
      <formula>LEN(TRIM(E550))&gt;0</formula>
    </cfRule>
  </conditionalFormatting>
  <conditionalFormatting sqref="E551">
    <cfRule type="notContainsBlanks" dxfId="88" priority="109">
      <formula>LEN(TRIM(E551))&gt;0</formula>
    </cfRule>
  </conditionalFormatting>
  <conditionalFormatting sqref="P550 P559 P552:P555">
    <cfRule type="notContainsBlanks" dxfId="87" priority="108">
      <formula>LEN(TRIM(P550))&gt;0</formula>
    </cfRule>
  </conditionalFormatting>
  <conditionalFormatting sqref="P551">
    <cfRule type="notContainsBlanks" dxfId="86" priority="107">
      <formula>LEN(TRIM(P551))&gt;0</formula>
    </cfRule>
  </conditionalFormatting>
  <conditionalFormatting sqref="E585 E594 E587:E590">
    <cfRule type="notContainsBlanks" dxfId="85" priority="104">
      <formula>LEN(TRIM(E585))&gt;0</formula>
    </cfRule>
  </conditionalFormatting>
  <conditionalFormatting sqref="E586">
    <cfRule type="notContainsBlanks" dxfId="84" priority="103">
      <formula>LEN(TRIM(E586))&gt;0</formula>
    </cfRule>
  </conditionalFormatting>
  <conditionalFormatting sqref="P585 P594 P587:P590">
    <cfRule type="notContainsBlanks" dxfId="83" priority="102">
      <formula>LEN(TRIM(P585))&gt;0</formula>
    </cfRule>
  </conditionalFormatting>
  <conditionalFormatting sqref="P586">
    <cfRule type="notContainsBlanks" dxfId="82" priority="101">
      <formula>LEN(TRIM(P586))&gt;0</formula>
    </cfRule>
  </conditionalFormatting>
  <conditionalFormatting sqref="E620 E629 E622:E625">
    <cfRule type="notContainsBlanks" dxfId="81" priority="98">
      <formula>LEN(TRIM(E620))&gt;0</formula>
    </cfRule>
  </conditionalFormatting>
  <conditionalFormatting sqref="E621">
    <cfRule type="notContainsBlanks" dxfId="80" priority="97">
      <formula>LEN(TRIM(E621))&gt;0</formula>
    </cfRule>
  </conditionalFormatting>
  <conditionalFormatting sqref="P620 P629 P622:P625">
    <cfRule type="notContainsBlanks" dxfId="79" priority="96">
      <formula>LEN(TRIM(P620))&gt;0</formula>
    </cfRule>
  </conditionalFormatting>
  <conditionalFormatting sqref="P621">
    <cfRule type="notContainsBlanks" dxfId="78" priority="95">
      <formula>LEN(TRIM(P621))&gt;0</formula>
    </cfRule>
  </conditionalFormatting>
  <conditionalFormatting sqref="E655 E664 E657:E660">
    <cfRule type="notContainsBlanks" dxfId="77" priority="92">
      <formula>LEN(TRIM(E655))&gt;0</formula>
    </cfRule>
  </conditionalFormatting>
  <conditionalFormatting sqref="E656">
    <cfRule type="notContainsBlanks" dxfId="76" priority="91">
      <formula>LEN(TRIM(E656))&gt;0</formula>
    </cfRule>
  </conditionalFormatting>
  <conditionalFormatting sqref="P655 P664 P657:P660">
    <cfRule type="notContainsBlanks" dxfId="75" priority="90">
      <formula>LEN(TRIM(P655))&gt;0</formula>
    </cfRule>
  </conditionalFormatting>
  <conditionalFormatting sqref="P656">
    <cfRule type="notContainsBlanks" dxfId="74" priority="89">
      <formula>LEN(TRIM(P656))&gt;0</formula>
    </cfRule>
  </conditionalFormatting>
  <conditionalFormatting sqref="E690 E699 E692:E695">
    <cfRule type="notContainsBlanks" dxfId="73" priority="86">
      <formula>LEN(TRIM(E690))&gt;0</formula>
    </cfRule>
  </conditionalFormatting>
  <conditionalFormatting sqref="E691">
    <cfRule type="notContainsBlanks" dxfId="72" priority="85">
      <formula>LEN(TRIM(E691))&gt;0</formula>
    </cfRule>
  </conditionalFormatting>
  <conditionalFormatting sqref="P690 P699 P692:P695">
    <cfRule type="notContainsBlanks" dxfId="71" priority="84">
      <formula>LEN(TRIM(P690))&gt;0</formula>
    </cfRule>
  </conditionalFormatting>
  <conditionalFormatting sqref="P691">
    <cfRule type="notContainsBlanks" dxfId="70" priority="83">
      <formula>LEN(TRIM(P691))&gt;0</formula>
    </cfRule>
  </conditionalFormatting>
  <conditionalFormatting sqref="E725 E734 E727:E730">
    <cfRule type="notContainsBlanks" dxfId="69" priority="80">
      <formula>LEN(TRIM(E725))&gt;0</formula>
    </cfRule>
  </conditionalFormatting>
  <conditionalFormatting sqref="E726">
    <cfRule type="notContainsBlanks" dxfId="68" priority="79">
      <formula>LEN(TRIM(E726))&gt;0</formula>
    </cfRule>
  </conditionalFormatting>
  <conditionalFormatting sqref="P725 P734 P727:P730">
    <cfRule type="notContainsBlanks" dxfId="67" priority="78">
      <formula>LEN(TRIM(P725))&gt;0</formula>
    </cfRule>
  </conditionalFormatting>
  <conditionalFormatting sqref="P726">
    <cfRule type="notContainsBlanks" dxfId="66" priority="77">
      <formula>LEN(TRIM(P726))&gt;0</formula>
    </cfRule>
  </conditionalFormatting>
  <conditionalFormatting sqref="E760 E769 E762:E765">
    <cfRule type="notContainsBlanks" dxfId="65" priority="74">
      <formula>LEN(TRIM(E760))&gt;0</formula>
    </cfRule>
  </conditionalFormatting>
  <conditionalFormatting sqref="E761">
    <cfRule type="notContainsBlanks" dxfId="64" priority="73">
      <formula>LEN(TRIM(E761))&gt;0</formula>
    </cfRule>
  </conditionalFormatting>
  <conditionalFormatting sqref="P760 P769 P762:P765">
    <cfRule type="notContainsBlanks" dxfId="63" priority="72">
      <formula>LEN(TRIM(P760))&gt;0</formula>
    </cfRule>
  </conditionalFormatting>
  <conditionalFormatting sqref="P761">
    <cfRule type="notContainsBlanks" dxfId="62" priority="71">
      <formula>LEN(TRIM(P761))&gt;0</formula>
    </cfRule>
  </conditionalFormatting>
  <conditionalFormatting sqref="E795 E804 E797:E800">
    <cfRule type="notContainsBlanks" dxfId="61" priority="68">
      <formula>LEN(TRIM(E795))&gt;0</formula>
    </cfRule>
  </conditionalFormatting>
  <conditionalFormatting sqref="E796">
    <cfRule type="notContainsBlanks" dxfId="60" priority="67">
      <formula>LEN(TRIM(E796))&gt;0</formula>
    </cfRule>
  </conditionalFormatting>
  <conditionalFormatting sqref="P795 P804 P797:P800">
    <cfRule type="notContainsBlanks" dxfId="59" priority="66">
      <formula>LEN(TRIM(P795))&gt;0</formula>
    </cfRule>
  </conditionalFormatting>
  <conditionalFormatting sqref="P796">
    <cfRule type="notContainsBlanks" dxfId="58" priority="65">
      <formula>LEN(TRIM(P796))&gt;0</formula>
    </cfRule>
  </conditionalFormatting>
  <conditionalFormatting sqref="E830 E839 E832:E835">
    <cfRule type="notContainsBlanks" dxfId="57" priority="62">
      <formula>LEN(TRIM(E830))&gt;0</formula>
    </cfRule>
  </conditionalFormatting>
  <conditionalFormatting sqref="E831">
    <cfRule type="notContainsBlanks" dxfId="56" priority="61">
      <formula>LEN(TRIM(E831))&gt;0</formula>
    </cfRule>
  </conditionalFormatting>
  <conditionalFormatting sqref="P830 P839 P832:P835">
    <cfRule type="notContainsBlanks" dxfId="55" priority="60">
      <formula>LEN(TRIM(P830))&gt;0</formula>
    </cfRule>
  </conditionalFormatting>
  <conditionalFormatting sqref="P831">
    <cfRule type="notContainsBlanks" dxfId="54" priority="59">
      <formula>LEN(TRIM(P831))&gt;0</formula>
    </cfRule>
  </conditionalFormatting>
  <conditionalFormatting sqref="E865 E874 E867:E870">
    <cfRule type="notContainsBlanks" dxfId="53" priority="56">
      <formula>LEN(TRIM(E865))&gt;0</formula>
    </cfRule>
  </conditionalFormatting>
  <conditionalFormatting sqref="E866">
    <cfRule type="notContainsBlanks" dxfId="52" priority="55">
      <formula>LEN(TRIM(E866))&gt;0</formula>
    </cfRule>
  </conditionalFormatting>
  <conditionalFormatting sqref="P865 P874 P867:P870">
    <cfRule type="notContainsBlanks" dxfId="51" priority="54">
      <formula>LEN(TRIM(P865))&gt;0</formula>
    </cfRule>
  </conditionalFormatting>
  <conditionalFormatting sqref="P866">
    <cfRule type="notContainsBlanks" dxfId="50" priority="53">
      <formula>LEN(TRIM(P866))&gt;0</formula>
    </cfRule>
  </conditionalFormatting>
  <conditionalFormatting sqref="AA25 AA34 AA27:AA30">
    <cfRule type="notContainsBlanks" dxfId="49" priority="50">
      <formula>LEN(TRIM(AA25))&gt;0</formula>
    </cfRule>
  </conditionalFormatting>
  <conditionalFormatting sqref="AA26">
    <cfRule type="notContainsBlanks" dxfId="48" priority="49">
      <formula>LEN(TRIM(AA26))&gt;0</formula>
    </cfRule>
  </conditionalFormatting>
  <conditionalFormatting sqref="AA60 AA69 AA62:AA65">
    <cfRule type="notContainsBlanks" dxfId="47" priority="48">
      <formula>LEN(TRIM(AA60))&gt;0</formula>
    </cfRule>
  </conditionalFormatting>
  <conditionalFormatting sqref="AA61">
    <cfRule type="notContainsBlanks" dxfId="46" priority="47">
      <formula>LEN(TRIM(AA61))&gt;0</formula>
    </cfRule>
  </conditionalFormatting>
  <conditionalFormatting sqref="AA95 AA104 AA97:AA100">
    <cfRule type="notContainsBlanks" dxfId="45" priority="46">
      <formula>LEN(TRIM(AA95))&gt;0</formula>
    </cfRule>
  </conditionalFormatting>
  <conditionalFormatting sqref="AA96">
    <cfRule type="notContainsBlanks" dxfId="44" priority="45">
      <formula>LEN(TRIM(AA96))&gt;0</formula>
    </cfRule>
  </conditionalFormatting>
  <conditionalFormatting sqref="AA130 AA139 AA132:AA135">
    <cfRule type="notContainsBlanks" dxfId="43" priority="44">
      <formula>LEN(TRIM(AA130))&gt;0</formula>
    </cfRule>
  </conditionalFormatting>
  <conditionalFormatting sqref="AA131">
    <cfRule type="notContainsBlanks" dxfId="42" priority="43">
      <formula>LEN(TRIM(AA131))&gt;0</formula>
    </cfRule>
  </conditionalFormatting>
  <conditionalFormatting sqref="AA165 AA174 AA167:AA170">
    <cfRule type="notContainsBlanks" dxfId="41" priority="42">
      <formula>LEN(TRIM(AA165))&gt;0</formula>
    </cfRule>
  </conditionalFormatting>
  <conditionalFormatting sqref="AA166">
    <cfRule type="notContainsBlanks" dxfId="40" priority="41">
      <formula>LEN(TRIM(AA166))&gt;0</formula>
    </cfRule>
  </conditionalFormatting>
  <conditionalFormatting sqref="AA200 AA209 AA202:AA205">
    <cfRule type="notContainsBlanks" dxfId="39" priority="40">
      <formula>LEN(TRIM(AA200))&gt;0</formula>
    </cfRule>
  </conditionalFormatting>
  <conditionalFormatting sqref="AA201">
    <cfRule type="notContainsBlanks" dxfId="38" priority="39">
      <formula>LEN(TRIM(AA201))&gt;0</formula>
    </cfRule>
  </conditionalFormatting>
  <conditionalFormatting sqref="AA235 AA244 AA237:AA240">
    <cfRule type="notContainsBlanks" dxfId="37" priority="38">
      <formula>LEN(TRIM(AA235))&gt;0</formula>
    </cfRule>
  </conditionalFormatting>
  <conditionalFormatting sqref="AA236">
    <cfRule type="notContainsBlanks" dxfId="36" priority="37">
      <formula>LEN(TRIM(AA236))&gt;0</formula>
    </cfRule>
  </conditionalFormatting>
  <conditionalFormatting sqref="AA270 AA279 AA272:AA275">
    <cfRule type="notContainsBlanks" dxfId="35" priority="36">
      <formula>LEN(TRIM(AA270))&gt;0</formula>
    </cfRule>
  </conditionalFormatting>
  <conditionalFormatting sqref="AA271">
    <cfRule type="notContainsBlanks" dxfId="34" priority="35">
      <formula>LEN(TRIM(AA271))&gt;0</formula>
    </cfRule>
  </conditionalFormatting>
  <conditionalFormatting sqref="AA305 AA314 AA307:AA310">
    <cfRule type="notContainsBlanks" dxfId="33" priority="34">
      <formula>LEN(TRIM(AA305))&gt;0</formula>
    </cfRule>
  </conditionalFormatting>
  <conditionalFormatting sqref="AA306">
    <cfRule type="notContainsBlanks" dxfId="32" priority="33">
      <formula>LEN(TRIM(AA306))&gt;0</formula>
    </cfRule>
  </conditionalFormatting>
  <conditionalFormatting sqref="AA340 AA349 AA342:AA345">
    <cfRule type="notContainsBlanks" dxfId="31" priority="32">
      <formula>LEN(TRIM(AA340))&gt;0</formula>
    </cfRule>
  </conditionalFormatting>
  <conditionalFormatting sqref="AA341">
    <cfRule type="notContainsBlanks" dxfId="30" priority="31">
      <formula>LEN(TRIM(AA341))&gt;0</formula>
    </cfRule>
  </conditionalFormatting>
  <conditionalFormatting sqref="AA375 AA384 AA377:AA380">
    <cfRule type="notContainsBlanks" dxfId="29" priority="30">
      <formula>LEN(TRIM(AA375))&gt;0</formula>
    </cfRule>
  </conditionalFormatting>
  <conditionalFormatting sqref="AA376">
    <cfRule type="notContainsBlanks" dxfId="28" priority="29">
      <formula>LEN(TRIM(AA376))&gt;0</formula>
    </cfRule>
  </conditionalFormatting>
  <conditionalFormatting sqref="AA410 AA419 AA412:AA415">
    <cfRule type="notContainsBlanks" dxfId="27" priority="28">
      <formula>LEN(TRIM(AA410))&gt;0</formula>
    </cfRule>
  </conditionalFormatting>
  <conditionalFormatting sqref="AA411">
    <cfRule type="notContainsBlanks" dxfId="26" priority="27">
      <formula>LEN(TRIM(AA411))&gt;0</formula>
    </cfRule>
  </conditionalFormatting>
  <conditionalFormatting sqref="AA445 AA454 AA447:AA450">
    <cfRule type="notContainsBlanks" dxfId="25" priority="26">
      <formula>LEN(TRIM(AA445))&gt;0</formula>
    </cfRule>
  </conditionalFormatting>
  <conditionalFormatting sqref="AA446">
    <cfRule type="notContainsBlanks" dxfId="24" priority="25">
      <formula>LEN(TRIM(AA446))&gt;0</formula>
    </cfRule>
  </conditionalFormatting>
  <conditionalFormatting sqref="AA480 AA489 AA482:AA485">
    <cfRule type="notContainsBlanks" dxfId="23" priority="24">
      <formula>LEN(TRIM(AA480))&gt;0</formula>
    </cfRule>
  </conditionalFormatting>
  <conditionalFormatting sqref="AA481">
    <cfRule type="notContainsBlanks" dxfId="22" priority="23">
      <formula>LEN(TRIM(AA481))&gt;0</formula>
    </cfRule>
  </conditionalFormatting>
  <conditionalFormatting sqref="AA515 AA524 AA517:AA520">
    <cfRule type="notContainsBlanks" dxfId="21" priority="22">
      <formula>LEN(TRIM(AA515))&gt;0</formula>
    </cfRule>
  </conditionalFormatting>
  <conditionalFormatting sqref="AA516">
    <cfRule type="notContainsBlanks" dxfId="20" priority="21">
      <formula>LEN(TRIM(AA516))&gt;0</formula>
    </cfRule>
  </conditionalFormatting>
  <conditionalFormatting sqref="AA550 AA559 AA552:AA555">
    <cfRule type="notContainsBlanks" dxfId="19" priority="20">
      <formula>LEN(TRIM(AA550))&gt;0</formula>
    </cfRule>
  </conditionalFormatting>
  <conditionalFormatting sqref="AA551">
    <cfRule type="notContainsBlanks" dxfId="18" priority="19">
      <formula>LEN(TRIM(AA551))&gt;0</formula>
    </cfRule>
  </conditionalFormatting>
  <conditionalFormatting sqref="AA585 AA594 AA587:AA590">
    <cfRule type="notContainsBlanks" dxfId="17" priority="18">
      <formula>LEN(TRIM(AA585))&gt;0</formula>
    </cfRule>
  </conditionalFormatting>
  <conditionalFormatting sqref="AA586">
    <cfRule type="notContainsBlanks" dxfId="16" priority="17">
      <formula>LEN(TRIM(AA586))&gt;0</formula>
    </cfRule>
  </conditionalFormatting>
  <conditionalFormatting sqref="AA620 AA629 AA622:AA625">
    <cfRule type="notContainsBlanks" dxfId="15" priority="16">
      <formula>LEN(TRIM(AA620))&gt;0</formula>
    </cfRule>
  </conditionalFormatting>
  <conditionalFormatting sqref="AA621">
    <cfRule type="notContainsBlanks" dxfId="14" priority="15">
      <formula>LEN(TRIM(AA621))&gt;0</formula>
    </cfRule>
  </conditionalFormatting>
  <conditionalFormatting sqref="AA655 AA664 AA657:AA660">
    <cfRule type="notContainsBlanks" dxfId="13" priority="14">
      <formula>LEN(TRIM(AA655))&gt;0</formula>
    </cfRule>
  </conditionalFormatting>
  <conditionalFormatting sqref="AA656">
    <cfRule type="notContainsBlanks" dxfId="12" priority="13">
      <formula>LEN(TRIM(AA656))&gt;0</formula>
    </cfRule>
  </conditionalFormatting>
  <conditionalFormatting sqref="AA690 AA699 AA692:AA695">
    <cfRule type="notContainsBlanks" dxfId="11" priority="12">
      <formula>LEN(TRIM(AA690))&gt;0</formula>
    </cfRule>
  </conditionalFormatting>
  <conditionalFormatting sqref="AA691">
    <cfRule type="notContainsBlanks" dxfId="10" priority="11">
      <formula>LEN(TRIM(AA691))&gt;0</formula>
    </cfRule>
  </conditionalFormatting>
  <conditionalFormatting sqref="AA725 AA734 AA727:AA730">
    <cfRule type="notContainsBlanks" dxfId="9" priority="10">
      <formula>LEN(TRIM(AA725))&gt;0</formula>
    </cfRule>
  </conditionalFormatting>
  <conditionalFormatting sqref="AA726">
    <cfRule type="notContainsBlanks" dxfId="8" priority="9">
      <formula>LEN(TRIM(AA726))&gt;0</formula>
    </cfRule>
  </conditionalFormatting>
  <conditionalFormatting sqref="AA760 AA769 AA762:AA765">
    <cfRule type="notContainsBlanks" dxfId="7" priority="8">
      <formula>LEN(TRIM(AA760))&gt;0</formula>
    </cfRule>
  </conditionalFormatting>
  <conditionalFormatting sqref="AA761">
    <cfRule type="notContainsBlanks" dxfId="6" priority="7">
      <formula>LEN(TRIM(AA761))&gt;0</formula>
    </cfRule>
  </conditionalFormatting>
  <conditionalFormatting sqref="AA795 AA804 AA797:AA800">
    <cfRule type="notContainsBlanks" dxfId="5" priority="6">
      <formula>LEN(TRIM(AA795))&gt;0</formula>
    </cfRule>
  </conditionalFormatting>
  <conditionalFormatting sqref="AA796">
    <cfRule type="notContainsBlanks" dxfId="4" priority="5">
      <formula>LEN(TRIM(AA796))&gt;0</formula>
    </cfRule>
  </conditionalFormatting>
  <conditionalFormatting sqref="AA830 AA839 AA832:AA835">
    <cfRule type="notContainsBlanks" dxfId="3" priority="4">
      <formula>LEN(TRIM(AA830))&gt;0</formula>
    </cfRule>
  </conditionalFormatting>
  <conditionalFormatting sqref="AA831">
    <cfRule type="notContainsBlanks" dxfId="2" priority="3">
      <formula>LEN(TRIM(AA831))&gt;0</formula>
    </cfRule>
  </conditionalFormatting>
  <conditionalFormatting sqref="AA865 AA874 AA867:AA870">
    <cfRule type="notContainsBlanks" dxfId="1" priority="2">
      <formula>LEN(TRIM(AA865))&gt;0</formula>
    </cfRule>
  </conditionalFormatting>
  <conditionalFormatting sqref="AA866">
    <cfRule type="notContainsBlanks" dxfId="0" priority="1">
      <formula>LEN(TRIM(AA866))&gt;0</formula>
    </cfRule>
  </conditionalFormatting>
  <dataValidations count="1">
    <dataValidation allowBlank="1" showInputMessage="1" showErrorMessage="1" errorTitle="Error" error="Manouvre must be selected from drop-down list" sqref="E675 E734 E719 P675 P734 P719 E722:E730 P722:P730 E640 E699 E684 P640 P699 P684 E687:E695 P687:P695 E780 E839 E824 E745 E710 E862:E870 E34 P780 E605 E664 E649 P605 P664 P649 E652:E660 P652:P660 E769 E804 E789 E754 P862:P870 P745 P839 P824 P710 P769 P754 E757:E765 P757:P765 E850 P34 P19 E827:E835 P827:P835 P859 E69 E54 P10 P69 P54 E57:E65 P57:P65 E45 E104 E89 P45 P104 P89 E92:E100 P92:P100 E80 E139 E124 P80 P139 P124 E127:E135 P127:P135 E115 E174 E159 P115 P174 P159 E162:E170 P162:P170 E150 E209 E194 P150 P209 P194 E197:E205 P197:P205 E220 E279 E264 P220 P279 P264 E267:E275 P267:P275 E255 E314 E299 P255 P314 P299 E302:E310 P302:P310 E290 E349 E334 P290 P349 P334 E337:E345 P337:P345 E325 E384 E369 P325 P384 P369 E372:E380 P372:P380 E360 E419 E404 P360 P419 P404 E407:E415 P407:P415 E395 E454 E439 P395 P454 P439 E442:E450 P442:P450 E430 E489 E474 P430 P489 P474 E477:E485 P477:P485 E465 E524 E509 P465 P524 P509 E512:E520 P512:P520 E500 E559 E544 P500 P559 P544 E547:E555 P547:P555 E535 E594 E579 P535 P594 P579 E582:E590 P582:P590 E570 E629 E614 P570 P629 P614 E617:E625 P617:P625 P804 P789 E792:E800 P792:P800 E22:E30 P22:P30 E185 E244 E229 P185 P244 P229 E232:E240 P232:P240 E815 E874 E859 P815 P874 P850 AA675 AA734 AA719 AA722:AA730 AA640 AA699 AA684 AA687:AA695 AA780 AA605 AA664 AA649 AA652:AA660 AA862:AA870 AA745 AA839 AA824 AA710 AA769 AA754 AA757:AA765 AA34 AA19 AA827:AA835 AA859 AA10 AA69 AA54 AA57:AA65 AA45 AA104 AA89 AA92:AA100 AA80 AA139 AA124 AA127:AA135 AA115 AA174 AA159 AA162:AA170 AA150 AA209 AA194 AA197:AA205 AA220 AA279 AA264 AA267:AA275 AA255 AA314 AA299 AA302:AA310 AA290 AA349 AA334 AA337:AA345 AA325 AA384 AA369 AA372:AA380 AA360 AA419 AA404 AA407:AA415 AA395 AA454 AA439 AA442:AA450 AA430 AA489 AA474 AA477:AA485 AA465 AA524 AA509 AA512:AA520 AA500 AA559 AA544 AA547:AA555 AA535 AA594 AA579 AA582:AA590 AA570 AA629 AA614 AA617:AA625 AA804 AA789 AA792:AA800 AA22:AA30 AA185 AA244 AA229 AA232:AA240 AA815 AA874 AA850" xr:uid="{00000000-0002-0000-0100-000000000000}"/>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Marks must be in the range 0 to 10 in 0.5 increments" xr:uid="{00000000-0002-0000-0100-000001000000}">
          <x14:formula1>
            <xm:f>'Lookup Tables'!$A$3:$A$103</xm:f>
          </x14:formula1>
          <xm:sqref>G617:G621 I617:I621 R617:R621 T617:T621 AC302:AC306 AC850:AC859 G827:G831 I827:I831 AC780:AC789 AC815:AC824 G407:G411 I407:I411 R407:R411 T407:T411 R827:R831 T827:T831 G792:G796 I792:I796 R792:R796 T792:T796 AC640:AC649 AC745:AC754 AC570:AC579 AC535:AC544 G512:G516 I512:I516 R512:R516 T512:T516 AC430:AC439 G850:G859 AC360:AC369 AC325:AC334 G757:G761 I757:I761 R757:R761 T757:T761 AC290:AC299 AC395:AC404 AC255:AC264 AC220:AC229 G442:G446 I442:I446 R442:R446 T442:T446 AC80:AC89 AC267:AC271 AE535:AE544 AE745:AE754 G722:G726 I722:I726 R722:R726 T722:T726 AC337:AC341 AC862:AC866 AC652:AC656 T862:T866 G582:G586 I582:I586 R582:R586 T582:T586 G232:G236 I232:I236 R232:R236 T232:T236 G687:G691 I687:I691 R687:R691 T687:T691 G267:G271 I267:I271 R267:R271 T267:T271 G477:G481 I477:I481 R477:R481 T477:T481 G302:G306 I302:I306 R302:R306 T302:T306 G652:G656 I652:I656 R652:R656 T652:T656 G337:G341 I337:I341 R337:R341 T337:T341 G547:G551 I547:I551 R547:R551 T547:T551 G372:G376 I372:I376 R372:R376 T372:T376 G862:G866 I862:I866 R862:R866 AC605:AC614 AE570:AE579 AE605:AE614 AE640:AE649 AE675:AE684 AE780:AE789 AE815:AE824 AE850:AE859 AC687:AC691 AE360:AE369 AE395:AE404 AE430:AE439 AE465:AE474 AE220:AE229 AE255:AE264 AE290:AE299 AE325:AE334 AE500:AE509 AE710:AE719 AE80:AE89 AC547:AC551 AC477:AC481 AE302:AE306 AE652:AE656 AE337:AE341 T220:T229 R220:R229 I220:I229 G220:G229 T255:T264 R255:R264 I255:I264 G255:G264 T290:T299 R290:R299 I290:I299 G290:G299 T325:T334 R325:R334 I325:I334 G325:G334 T360:T369 R360:R369 I360:I369 G360:G369 T395:T404 R395:R404 I395:I404 G395:G404 T430:T439 R430:R439 I430:I439 G430:G439 T465:T474 R465:R474 I465:I474 G465:G474 T500:T509 R500:R509 I500:I509 G500:G509 T535:T544 R535:R544 I535:I544 G535:G544 T570:T579 R570:R579 I570:I579 G570:G579 T605:T614 R605:R614 I605:I614 G605:G614 T640:T649 R640:R649 I640:I649 G640:G649 T675:T684 R675:R684 I675:I684 G675:G684 T710:T719 R710:R719 I710:I719 G710:G719 T745:T754 R745:R754 I745:I754 G745:G754 T780:T789 R780:R789 I780:I789 G780:G789 T815:T824 R815:R824 I815:I824 G815:G824 T850:T859 R850:R859 I850:I859 AE477:AE481 AC617:AC621 AE617:AE621 AE267:AE271 AC710:AC719 AC407:AC411 AE407:AE411 AC827:AC831 AE827:AE831 AC792:AC796 AE792:AE796 AC675:AC684 AC500:AC509 AC465:AC474 AC512:AC516 AE512:AE516 AC92:AC96 AE92:AE96 AC757:AC761 AE757:AE761 AC372:AC376 AC442:AC446 AE442:AE446 AE687:AE691 AE372:AE376 AC722:AC726 AE722:AE726 AE547:AE551 AE862:AE866 AC582:AC586 AE582:AE586 AC232:AC236 AE232:AE236</xm:sqref>
        </x14:dataValidation>
        <x14:dataValidation type="list" allowBlank="1" showInputMessage="1" showErrorMessage="1" xr:uid="{00000000-0002-0000-0100-000003000000}">
          <x14:formula1>
            <xm:f>'C:\Users\John Minchell\AppData\Local\Microsoft\Windows\INetCache\Content.Outlook\5DSRZX3O\[Sunday Comp Version v1.xlsx]Lookup Tables'!#REF!</xm:f>
          </x14:formula1>
          <xm:sqref>G34 R34 G69 R69 G104 R104 G139 R139 G174 R174 G209 R209 G244 R244 G279 R279 G314 R314 G349 R349 G384 R384 G419 R419 G454 R454 G489 R489 G524 R524 G559 R559 G594 R594 G629 R629 G664 R664 G699 R699 G734 R734 G769 R769 G804 R804 G839 R839 G874 R874 AC34 AC69 AC104 AC139 AC174 AC209 AC244 AC279 AC314 AC349 AC384 AC419 AC454 AC489 AC524 AC559 AC594 AC629 AC664 AC699 AC734 AC769 AC804 AC839 AC874</xm:sqref>
        </x14:dataValidation>
        <x14:dataValidation type="list" errorStyle="information" allowBlank="1" showInputMessage="1" showErrorMessage="1" error="Not in the predefined list " xr:uid="{EE4CEC3B-735E-4B67-9218-63DD3CB21E1B}">
          <x14:formula1>
            <xm:f>'Lookup Tables'!$C$3:$C$34</xm:f>
          </x14:formula1>
          <xm:sqref>AA851:AA858 P851:P858 P781:P788 E781:E788 E851:E858 AA746:AA753 P746:P753 AA816:AA823 E746:E753 AA711:AA718 P816:P823 P711:P718 E711:E718 E816:E823 AA676:AA683 P676:P683 AA781:AA788 E676:E683 AA641:AA648 E221:E228 P221:P228 AA221:AA228 E256:E263 P256:P263 AA256:AA263 E291:E298 P291:P298 AA291:AA298 E326:E333 P326:P333 AA326:AA333 E361:E368 P361:P368 AA361:AA368 E396:E403 P396:P403 AA396:AA403 E431:E438 P431:P438 AA431:AA438 E466:E473 P466:P473 AA466:AA473 E501:E508 P501:P508 AA501:AA508 E536:E543 P536:P543 AA536:AA543 E571:E578 P571:P578 AA571:AA578 E606:E613 P606:P613 AA606:AA613 E641:E648 P641:P648</xm:sqref>
        </x14:dataValidation>
        <x14:dataValidation type="list" allowBlank="1" showInputMessage="1" showErrorMessage="1" xr:uid="{00000000-0002-0000-0100-000002000000}">
          <x14:formula1>
            <xm:f>'Lookup Tables'!$C$42:$C$43</xm:f>
          </x14:formula1>
          <xm:sqref>G836:G838 G31:G33 R31:R33 R836:R838 G66:G68 R66:R68 G101:G103 R101:R103 G136:G138 R136:R138 G171:G173 R171:R173 G206:G208 R206:R208 G241:G243 R241:R243 G276:G278 R276:R278 G311:G313 R311:R313 G346:G348 R346:R348 G381:G383 R381:R383 G416:G418 R416:R418 G451:G453 R451:R453 G486:G488 R486:R488 G521:G523 R521:R523 G556:G558 R556:R558 G591:G593 R591:R593 G626:G628 R626:R628 G661:G663 R661:R663 G696:G698 R696:R698 G731:G733 R731:R733 G766:G768 R766:R768 G801:G803 R801:R803 G871:G873 R871:R873 AC31:AC33 AC836:AC838 AC66:AC68 AC101:AC103 AC136:AC138 AC171:AC173 AC206:AC208 AC241:AC243 AC276:AC278 AC311:AC313 AC346:AC348 AC381:AC383 AC416:AC418 AC451:AC453 AC486:AC488 AC521:AC523 AC556:AC558 AC591:AC593 AC626:AC628 AC661:AC663 AC696:AC698 AC731:AC733 AC766:AC768 AC801:AC803 AC871:AC873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67"/>
  <sheetViews>
    <sheetView workbookViewId="0">
      <selection activeCell="K7" sqref="K7:L7"/>
    </sheetView>
  </sheetViews>
  <sheetFormatPr defaultColWidth="9.140625" defaultRowHeight="15" x14ac:dyDescent="0.2"/>
  <cols>
    <col min="1" max="1" width="3.7109375" style="137" customWidth="1"/>
    <col min="2" max="2" width="11" style="137" bestFit="1" customWidth="1"/>
    <col min="3" max="3" width="20.7109375" style="137" customWidth="1"/>
    <col min="4" max="4" width="19.42578125" style="137" bestFit="1" customWidth="1"/>
    <col min="5" max="5" width="20.7109375" style="137" customWidth="1"/>
    <col min="6" max="8" width="10.7109375" style="137" customWidth="1"/>
    <col min="9" max="9" width="25.7109375" style="137" customWidth="1"/>
    <col min="10" max="10" width="29.140625" style="137" bestFit="1" customWidth="1"/>
    <col min="11" max="16384" width="9.140625" style="137"/>
  </cols>
  <sheetData>
    <row r="2" spans="2:10" ht="20.25" x14ac:dyDescent="0.3">
      <c r="B2" s="274" t="s">
        <v>113</v>
      </c>
      <c r="C2" s="274"/>
      <c r="D2" s="274"/>
      <c r="E2" s="187" t="str">
        <f>'CompetitorList &amp; ResultsSummary'!F12</f>
        <v>BMFA Sunday Comp</v>
      </c>
      <c r="F2" s="187"/>
      <c r="G2" s="187"/>
      <c r="H2" s="175"/>
      <c r="I2" s="150" t="s">
        <v>114</v>
      </c>
      <c r="J2" s="151">
        <f>'CompetitorList &amp; ResultsSummary'!F13</f>
        <v>44836</v>
      </c>
    </row>
    <row r="4" spans="2:10" ht="18" x14ac:dyDescent="0.25">
      <c r="B4" s="273" t="s">
        <v>174</v>
      </c>
      <c r="C4" s="273"/>
      <c r="D4" s="273"/>
      <c r="E4" s="273"/>
      <c r="F4" s="273"/>
      <c r="G4" s="273"/>
      <c r="H4" s="273"/>
      <c r="I4" s="273"/>
      <c r="J4" s="273"/>
    </row>
    <row r="5" spans="2:10" ht="18" x14ac:dyDescent="0.25">
      <c r="B5" s="63"/>
      <c r="C5" s="63"/>
      <c r="D5" s="63"/>
      <c r="E5" s="63"/>
      <c r="F5" s="63"/>
      <c r="G5" s="63"/>
      <c r="H5" s="63"/>
      <c r="I5" s="63"/>
      <c r="J5" s="63"/>
    </row>
    <row r="6" spans="2:10" ht="18" x14ac:dyDescent="0.25">
      <c r="B6" s="169" t="s">
        <v>115</v>
      </c>
      <c r="C6" s="64" t="str">
        <f>'CompetitorList &amp; ResultsSummary'!F15</f>
        <v>Martin Fardell</v>
      </c>
      <c r="D6" s="63"/>
      <c r="E6" s="169" t="s">
        <v>80</v>
      </c>
      <c r="F6" s="275" t="str">
        <f>'CompetitorList &amp; ResultsSummary'!L14</f>
        <v>Geoff Brown</v>
      </c>
      <c r="G6" s="275"/>
      <c r="H6" s="64"/>
      <c r="I6" s="169" t="s">
        <v>81</v>
      </c>
      <c r="J6" s="64" t="str">
        <f>'CompetitorList &amp; ResultsSummary'!L15</f>
        <v>Martyn Kinder</v>
      </c>
    </row>
    <row r="7" spans="2:10" ht="15.75" thickBot="1" x14ac:dyDescent="0.25"/>
    <row r="8" spans="2:10" ht="18" x14ac:dyDescent="0.25">
      <c r="B8" s="140" t="str">
        <f>'CompetitorList &amp; ResultsSummary'!D68</f>
        <v>Position</v>
      </c>
      <c r="C8" s="141" t="str">
        <f>'CompetitorList &amp; ResultsSummary'!E68</f>
        <v>Competitor</v>
      </c>
      <c r="D8" s="141" t="str">
        <f>'CompetitorList &amp; ResultsSummary'!F68</f>
        <v>BMFA Number</v>
      </c>
      <c r="E8" s="141" t="str">
        <f>'CompetitorList &amp; ResultsSummary'!G68</f>
        <v>Aircraft</v>
      </c>
      <c r="F8" s="141" t="str">
        <f>'CompetitorList &amp; ResultsSummary'!H68</f>
        <v xml:space="preserve">Flight 1 </v>
      </c>
      <c r="G8" s="141" t="str">
        <f>'CompetitorList &amp; ResultsSummary'!I68</f>
        <v>Flight 2</v>
      </c>
      <c r="H8" s="141" t="s">
        <v>21</v>
      </c>
      <c r="I8" s="141" t="s">
        <v>156</v>
      </c>
      <c r="J8" s="142" t="s">
        <v>76</v>
      </c>
    </row>
    <row r="9" spans="2:10" ht="5.0999999999999996" customHeight="1" x14ac:dyDescent="0.2">
      <c r="B9" s="143"/>
      <c r="J9" s="144"/>
    </row>
    <row r="10" spans="2:10" x14ac:dyDescent="0.2">
      <c r="B10" s="145">
        <f>'CompetitorList &amp; ResultsSummary'!D70</f>
        <v>1</v>
      </c>
      <c r="C10" s="139" t="str">
        <f>'CompetitorList &amp; ResultsSummary'!E70</f>
        <v>Adrian Hayward</v>
      </c>
      <c r="D10" s="139">
        <f>'CompetitorList &amp; ResultsSummary'!F70</f>
        <v>0</v>
      </c>
      <c r="E10" s="139" t="str">
        <f>'CompetitorList &amp; ResultsSummary'!G70</f>
        <v>Super Cub</v>
      </c>
      <c r="F10" s="139">
        <f>'CompetitorList &amp; ResultsSummary'!H70</f>
        <v>1757.5</v>
      </c>
      <c r="G10" s="139">
        <f>'CompetitorList &amp; ResultsSummary'!I70</f>
        <v>1761</v>
      </c>
      <c r="H10" s="181">
        <f>'CompetitorList &amp; ResultsSummary'!I19</f>
        <v>1728</v>
      </c>
      <c r="I10" s="139">
        <f>'CompetitorList &amp; ResultsSummary'!J70</f>
        <v>3518.5</v>
      </c>
      <c r="J10" s="146">
        <f>'CompetitorList &amp; ResultsSummary'!L70</f>
        <v>1</v>
      </c>
    </row>
    <row r="11" spans="2:10" x14ac:dyDescent="0.2">
      <c r="B11" s="145">
        <f>'CompetitorList &amp; ResultsSummary'!D71</f>
        <v>2</v>
      </c>
      <c r="C11" s="139" t="str">
        <f>'CompetitorList &amp; ResultsSummary'!E71</f>
        <v>Martin Fardell</v>
      </c>
      <c r="D11" s="139">
        <f>'CompetitorList &amp; ResultsSummary'!F71</f>
        <v>0</v>
      </c>
      <c r="E11" s="139" t="str">
        <f>'CompetitorList &amp; ResultsSummary'!G71</f>
        <v>Baffin</v>
      </c>
      <c r="F11" s="139">
        <f>'CompetitorList &amp; ResultsSummary'!H71</f>
        <v>1682</v>
      </c>
      <c r="G11" s="139">
        <f>'CompetitorList &amp; ResultsSummary'!I71</f>
        <v>1521.5</v>
      </c>
      <c r="H11" s="181">
        <f>'CompetitorList &amp; ResultsSummary'!I20</f>
        <v>1719.5</v>
      </c>
      <c r="I11" s="139">
        <f>'CompetitorList &amp; ResultsSummary'!J71</f>
        <v>3410</v>
      </c>
      <c r="J11" s="146">
        <f>'CompetitorList &amp; ResultsSummary'!L71</f>
        <v>0.96916299559471364</v>
      </c>
    </row>
    <row r="12" spans="2:10" x14ac:dyDescent="0.2">
      <c r="B12" s="145">
        <f>'CompetitorList &amp; ResultsSummary'!D72</f>
        <v>3</v>
      </c>
      <c r="C12" s="139" t="str">
        <f>'CompetitorList &amp; ResultsSummary'!E72</f>
        <v>Geoff Brown</v>
      </c>
      <c r="D12" s="139">
        <f>'CompetitorList &amp; ResultsSummary'!F72</f>
        <v>0</v>
      </c>
      <c r="E12" s="139" t="str">
        <f>'CompetitorList &amp; ResultsSummary'!G72</f>
        <v>Tiger Cat</v>
      </c>
      <c r="F12" s="139">
        <f>'CompetitorList &amp; ResultsSummary'!H72</f>
        <v>1516.5</v>
      </c>
      <c r="G12" s="139">
        <f>'CompetitorList &amp; ResultsSummary'!I72</f>
        <v>1596</v>
      </c>
      <c r="H12" s="181">
        <f>'CompetitorList &amp; ResultsSummary'!I21</f>
        <v>14</v>
      </c>
      <c r="I12" s="139">
        <f>'CompetitorList &amp; ResultsSummary'!J72</f>
        <v>3299</v>
      </c>
      <c r="J12" s="146">
        <f>'CompetitorList &amp; ResultsSummary'!L72</f>
        <v>0.93761546113400596</v>
      </c>
    </row>
    <row r="13" spans="2:10" x14ac:dyDescent="0.2">
      <c r="B13" s="145">
        <f>'CompetitorList &amp; ResultsSummary'!D73</f>
        <v>4</v>
      </c>
      <c r="C13" s="139" t="str">
        <f>'CompetitorList &amp; ResultsSummary'!E73</f>
        <v>Danny Fenton</v>
      </c>
      <c r="D13" s="139">
        <f>'CompetitorList &amp; ResultsSummary'!F73</f>
        <v>0</v>
      </c>
      <c r="E13" s="139" t="str">
        <f>'CompetitorList &amp; ResultsSummary'!G73</f>
        <v>Chipmunk - T10</v>
      </c>
      <c r="F13" s="139">
        <f>'CompetitorList &amp; ResultsSummary'!H73</f>
        <v>1382</v>
      </c>
      <c r="G13" s="139">
        <f>'CompetitorList &amp; ResultsSummary'!I73</f>
        <v>1572.5</v>
      </c>
      <c r="H13" s="181">
        <f>'CompetitorList &amp; ResultsSummary'!I22</f>
        <v>1722.5</v>
      </c>
      <c r="I13" s="139">
        <f>'CompetitorList &amp; ResultsSummary'!J73</f>
        <v>3292</v>
      </c>
      <c r="J13" s="146">
        <f>'CompetitorList &amp; ResultsSummary'!L73</f>
        <v>0.93562597697882621</v>
      </c>
    </row>
    <row r="14" spans="2:10" x14ac:dyDescent="0.2">
      <c r="B14" s="145">
        <f>'CompetitorList &amp; ResultsSummary'!D74</f>
        <v>5</v>
      </c>
      <c r="C14" s="139" t="str">
        <f>'CompetitorList &amp; ResultsSummary'!E74</f>
        <v>Matt Dawson</v>
      </c>
      <c r="D14" s="139">
        <f>'CompetitorList &amp; ResultsSummary'!F74</f>
        <v>0</v>
      </c>
      <c r="E14" s="139" t="str">
        <f>'CompetitorList &amp; ResultsSummary'!G74</f>
        <v>Sea Fury</v>
      </c>
      <c r="F14" s="139">
        <f>'CompetitorList &amp; ResultsSummary'!H74</f>
        <v>1620</v>
      </c>
      <c r="G14" s="139">
        <f>'CompetitorList &amp; ResultsSummary'!I74</f>
        <v>1589</v>
      </c>
      <c r="H14" s="181">
        <f>'CompetitorList &amp; ResultsSummary'!I23</f>
        <v>1491.5</v>
      </c>
      <c r="I14" s="139">
        <f>'CompetitorList &amp; ResultsSummary'!J74</f>
        <v>3209</v>
      </c>
      <c r="J14" s="146">
        <f>'CompetitorList &amp; ResultsSummary'!L74</f>
        <v>0.91203637913883762</v>
      </c>
    </row>
    <row r="15" spans="2:10" x14ac:dyDescent="0.2">
      <c r="B15" s="145">
        <f>'CompetitorList &amp; ResultsSummary'!D75</f>
        <v>6</v>
      </c>
      <c r="C15" s="139" t="str">
        <f>'CompetitorList &amp; ResultsSummary'!E75</f>
        <v>Mark Travers</v>
      </c>
      <c r="D15" s="139">
        <f>'CompetitorList &amp; ResultsSummary'!F75</f>
        <v>0</v>
      </c>
      <c r="E15" s="139" t="str">
        <f>'CompetitorList &amp; ResultsSummary'!G75</f>
        <v>Pilastus PC6</v>
      </c>
      <c r="F15" s="139">
        <f>'CompetitorList &amp; ResultsSummary'!H75</f>
        <v>1524.5</v>
      </c>
      <c r="G15" s="139">
        <f>'CompetitorList &amp; ResultsSummary'!I75</f>
        <v>1457</v>
      </c>
      <c r="H15" s="181">
        <f>'CompetitorList &amp; ResultsSummary'!I24</f>
        <v>1703</v>
      </c>
      <c r="I15" s="139">
        <f>'CompetitorList &amp; ResultsSummary'!J75</f>
        <v>3016</v>
      </c>
      <c r="J15" s="146">
        <f>'CompetitorList &amp; ResultsSummary'!L75</f>
        <v>0.85718345886030978</v>
      </c>
    </row>
    <row r="16" spans="2:10" x14ac:dyDescent="0.2">
      <c r="B16" s="145">
        <f>'CompetitorList &amp; ResultsSummary'!D76</f>
        <v>7</v>
      </c>
      <c r="C16" s="139" t="str">
        <f>'CompetitorList &amp; ResultsSummary'!E76</f>
        <v>Competitor 07</v>
      </c>
      <c r="D16" s="139">
        <f>'CompetitorList &amp; ResultsSummary'!F76</f>
        <v>0</v>
      </c>
      <c r="E16" s="139" t="str">
        <f>'CompetitorList &amp; ResultsSummary'!G76</f>
        <v>Model 07</v>
      </c>
      <c r="F16" s="139">
        <f>'CompetitorList &amp; ResultsSummary'!H76</f>
        <v>0</v>
      </c>
      <c r="G16" s="139">
        <f>'CompetitorList &amp; ResultsSummary'!I76</f>
        <v>0</v>
      </c>
      <c r="H16" s="181">
        <f>'CompetitorList &amp; ResultsSummary'!I25</f>
        <v>0</v>
      </c>
      <c r="I16" s="139">
        <f>'CompetitorList &amp; ResultsSummary'!J76</f>
        <v>0</v>
      </c>
      <c r="J16" s="146">
        <f>'CompetitorList &amp; ResultsSummary'!L76</f>
        <v>0</v>
      </c>
    </row>
    <row r="17" spans="2:10" x14ac:dyDescent="0.2">
      <c r="B17" s="145">
        <f>'CompetitorList &amp; ResultsSummary'!D77</f>
        <v>7</v>
      </c>
      <c r="C17" s="139" t="str">
        <f>'CompetitorList &amp; ResultsSummary'!E77</f>
        <v>Competitor 08</v>
      </c>
      <c r="D17" s="139">
        <f>'CompetitorList &amp; ResultsSummary'!F77</f>
        <v>0</v>
      </c>
      <c r="E17" s="139" t="str">
        <f>'CompetitorList &amp; ResultsSummary'!G77</f>
        <v>Model 08</v>
      </c>
      <c r="F17" s="139">
        <f>'CompetitorList &amp; ResultsSummary'!H77</f>
        <v>0</v>
      </c>
      <c r="G17" s="139">
        <f>'CompetitorList &amp; ResultsSummary'!I77</f>
        <v>0</v>
      </c>
      <c r="H17" s="181">
        <f>'CompetitorList &amp; ResultsSummary'!I26</f>
        <v>0</v>
      </c>
      <c r="I17" s="139">
        <f>'CompetitorList &amp; ResultsSummary'!J77</f>
        <v>0</v>
      </c>
      <c r="J17" s="146">
        <f>'CompetitorList &amp; ResultsSummary'!L77</f>
        <v>0</v>
      </c>
    </row>
    <row r="18" spans="2:10" x14ac:dyDescent="0.2">
      <c r="B18" s="145">
        <f>'CompetitorList &amp; ResultsSummary'!D78</f>
        <v>7</v>
      </c>
      <c r="C18" s="139" t="str">
        <f>'CompetitorList &amp; ResultsSummary'!E78</f>
        <v>Competitor 09</v>
      </c>
      <c r="D18" s="139">
        <f>'CompetitorList &amp; ResultsSummary'!F78</f>
        <v>0</v>
      </c>
      <c r="E18" s="139" t="str">
        <f>'CompetitorList &amp; ResultsSummary'!G78</f>
        <v>Model 09</v>
      </c>
      <c r="F18" s="139">
        <f>'CompetitorList &amp; ResultsSummary'!H78</f>
        <v>0</v>
      </c>
      <c r="G18" s="139">
        <f>'CompetitorList &amp; ResultsSummary'!I78</f>
        <v>0</v>
      </c>
      <c r="H18" s="181">
        <f>'CompetitorList &amp; ResultsSummary'!I27</f>
        <v>0</v>
      </c>
      <c r="I18" s="139">
        <f>'CompetitorList &amp; ResultsSummary'!J78</f>
        <v>0</v>
      </c>
      <c r="J18" s="146">
        <f>'CompetitorList &amp; ResultsSummary'!L78</f>
        <v>0</v>
      </c>
    </row>
    <row r="19" spans="2:10" x14ac:dyDescent="0.2">
      <c r="B19" s="145">
        <f>'CompetitorList &amp; ResultsSummary'!D79</f>
        <v>7</v>
      </c>
      <c r="C19" s="139" t="str">
        <f>'CompetitorList &amp; ResultsSummary'!E79</f>
        <v>Competitor 10</v>
      </c>
      <c r="D19" s="139">
        <f>'CompetitorList &amp; ResultsSummary'!F79</f>
        <v>0</v>
      </c>
      <c r="E19" s="139" t="str">
        <f>'CompetitorList &amp; ResultsSummary'!G79</f>
        <v>Model 10</v>
      </c>
      <c r="F19" s="139">
        <f>'CompetitorList &amp; ResultsSummary'!H79</f>
        <v>0</v>
      </c>
      <c r="G19" s="139">
        <f>'CompetitorList &amp; ResultsSummary'!I79</f>
        <v>0</v>
      </c>
      <c r="H19" s="181">
        <f>'CompetitorList &amp; ResultsSummary'!I28</f>
        <v>0</v>
      </c>
      <c r="I19" s="139">
        <f>'CompetitorList &amp; ResultsSummary'!J79</f>
        <v>0</v>
      </c>
      <c r="J19" s="146">
        <f>'CompetitorList &amp; ResultsSummary'!L79</f>
        <v>0</v>
      </c>
    </row>
    <row r="20" spans="2:10" x14ac:dyDescent="0.2">
      <c r="B20" s="145">
        <f>'CompetitorList &amp; ResultsSummary'!D80</f>
        <v>7</v>
      </c>
      <c r="C20" s="139" t="str">
        <f>'CompetitorList &amp; ResultsSummary'!E80</f>
        <v>Competitor 11</v>
      </c>
      <c r="D20" s="139">
        <f>'CompetitorList &amp; ResultsSummary'!F80</f>
        <v>0</v>
      </c>
      <c r="E20" s="139" t="str">
        <f>'CompetitorList &amp; ResultsSummary'!G80</f>
        <v>Model 11</v>
      </c>
      <c r="F20" s="139">
        <f>'CompetitorList &amp; ResultsSummary'!H80</f>
        <v>0</v>
      </c>
      <c r="G20" s="139">
        <f>'CompetitorList &amp; ResultsSummary'!I80</f>
        <v>0</v>
      </c>
      <c r="H20" s="181">
        <f>'CompetitorList &amp; ResultsSummary'!I29</f>
        <v>0</v>
      </c>
      <c r="I20" s="139">
        <f>'CompetitorList &amp; ResultsSummary'!J80</f>
        <v>0</v>
      </c>
      <c r="J20" s="146">
        <f>'CompetitorList &amp; ResultsSummary'!L80</f>
        <v>0</v>
      </c>
    </row>
    <row r="21" spans="2:10" x14ac:dyDescent="0.2">
      <c r="B21" s="145">
        <f>'CompetitorList &amp; ResultsSummary'!D81</f>
        <v>7</v>
      </c>
      <c r="C21" s="139" t="str">
        <f>'CompetitorList &amp; ResultsSummary'!E81</f>
        <v>Competitor 12</v>
      </c>
      <c r="D21" s="139">
        <f>'CompetitorList &amp; ResultsSummary'!F81</f>
        <v>0</v>
      </c>
      <c r="E21" s="139" t="str">
        <f>'CompetitorList &amp; ResultsSummary'!G81</f>
        <v>Model 12</v>
      </c>
      <c r="F21" s="139">
        <f>'CompetitorList &amp; ResultsSummary'!H81</f>
        <v>0</v>
      </c>
      <c r="G21" s="139">
        <f>'CompetitorList &amp; ResultsSummary'!I81</f>
        <v>0</v>
      </c>
      <c r="H21" s="181">
        <f>'CompetitorList &amp; ResultsSummary'!I30</f>
        <v>0</v>
      </c>
      <c r="I21" s="139">
        <f>'CompetitorList &amp; ResultsSummary'!J81</f>
        <v>0</v>
      </c>
      <c r="J21" s="146">
        <f>'CompetitorList &amp; ResultsSummary'!L81</f>
        <v>0</v>
      </c>
    </row>
    <row r="22" spans="2:10" x14ac:dyDescent="0.2">
      <c r="B22" s="145">
        <f>'CompetitorList &amp; ResultsSummary'!D82</f>
        <v>7</v>
      </c>
      <c r="C22" s="139" t="str">
        <f>'CompetitorList &amp; ResultsSummary'!E82</f>
        <v>Competitor 13</v>
      </c>
      <c r="D22" s="139">
        <f>'CompetitorList &amp; ResultsSummary'!F82</f>
        <v>0</v>
      </c>
      <c r="E22" s="139" t="str">
        <f>'CompetitorList &amp; ResultsSummary'!G82</f>
        <v>Model 13</v>
      </c>
      <c r="F22" s="139">
        <f>'CompetitorList &amp; ResultsSummary'!H82</f>
        <v>0</v>
      </c>
      <c r="G22" s="139">
        <f>'CompetitorList &amp; ResultsSummary'!I82</f>
        <v>0</v>
      </c>
      <c r="H22" s="181">
        <f>'CompetitorList &amp; ResultsSummary'!I31</f>
        <v>0</v>
      </c>
      <c r="I22" s="139">
        <f>'CompetitorList &amp; ResultsSummary'!J82</f>
        <v>0</v>
      </c>
      <c r="J22" s="146">
        <f>'CompetitorList &amp; ResultsSummary'!L82</f>
        <v>0</v>
      </c>
    </row>
    <row r="23" spans="2:10" x14ac:dyDescent="0.2">
      <c r="B23" s="145">
        <f>'CompetitorList &amp; ResultsSummary'!D83</f>
        <v>7</v>
      </c>
      <c r="C23" s="139" t="str">
        <f>'CompetitorList &amp; ResultsSummary'!E83</f>
        <v>Competitor 14</v>
      </c>
      <c r="D23" s="139">
        <f>'CompetitorList &amp; ResultsSummary'!F83</f>
        <v>0</v>
      </c>
      <c r="E23" s="139" t="str">
        <f>'CompetitorList &amp; ResultsSummary'!G83</f>
        <v>Model 14</v>
      </c>
      <c r="F23" s="139">
        <f>'CompetitorList &amp; ResultsSummary'!H83</f>
        <v>0</v>
      </c>
      <c r="G23" s="139">
        <f>'CompetitorList &amp; ResultsSummary'!I83</f>
        <v>0</v>
      </c>
      <c r="H23" s="181">
        <f>'CompetitorList &amp; ResultsSummary'!I32</f>
        <v>0</v>
      </c>
      <c r="I23" s="139">
        <f>'CompetitorList &amp; ResultsSummary'!J83</f>
        <v>0</v>
      </c>
      <c r="J23" s="146">
        <f>'CompetitorList &amp; ResultsSummary'!L83</f>
        <v>0</v>
      </c>
    </row>
    <row r="24" spans="2:10" x14ac:dyDescent="0.2">
      <c r="B24" s="145">
        <f>'CompetitorList &amp; ResultsSummary'!D84</f>
        <v>7</v>
      </c>
      <c r="C24" s="139" t="str">
        <f>'CompetitorList &amp; ResultsSummary'!E84</f>
        <v>Competitor 15</v>
      </c>
      <c r="D24" s="139">
        <f>'CompetitorList &amp; ResultsSummary'!F84</f>
        <v>0</v>
      </c>
      <c r="E24" s="139" t="str">
        <f>'CompetitorList &amp; ResultsSummary'!G84</f>
        <v>Model 15</v>
      </c>
      <c r="F24" s="139">
        <f>'CompetitorList &amp; ResultsSummary'!H84</f>
        <v>0</v>
      </c>
      <c r="G24" s="139">
        <f>'CompetitorList &amp; ResultsSummary'!I84</f>
        <v>0</v>
      </c>
      <c r="H24" s="181">
        <f>'CompetitorList &amp; ResultsSummary'!I33</f>
        <v>0</v>
      </c>
      <c r="I24" s="139">
        <f>'CompetitorList &amp; ResultsSummary'!J84</f>
        <v>0</v>
      </c>
      <c r="J24" s="146">
        <f>'CompetitorList &amp; ResultsSummary'!L84</f>
        <v>0</v>
      </c>
    </row>
    <row r="25" spans="2:10" x14ac:dyDescent="0.2">
      <c r="B25" s="145">
        <f>'CompetitorList &amp; ResultsSummary'!D85</f>
        <v>7</v>
      </c>
      <c r="C25" s="139" t="str">
        <f>'CompetitorList &amp; ResultsSummary'!E85</f>
        <v>Competitor 16</v>
      </c>
      <c r="D25" s="139">
        <f>'CompetitorList &amp; ResultsSummary'!F85</f>
        <v>0</v>
      </c>
      <c r="E25" s="139" t="str">
        <f>'CompetitorList &amp; ResultsSummary'!G85</f>
        <v>Model 16</v>
      </c>
      <c r="F25" s="139">
        <f>'CompetitorList &amp; ResultsSummary'!H85</f>
        <v>0</v>
      </c>
      <c r="G25" s="139">
        <f>'CompetitorList &amp; ResultsSummary'!I85</f>
        <v>0</v>
      </c>
      <c r="H25" s="181">
        <f>'CompetitorList &amp; ResultsSummary'!I34</f>
        <v>0</v>
      </c>
      <c r="I25" s="139">
        <f>'CompetitorList &amp; ResultsSummary'!J85</f>
        <v>0</v>
      </c>
      <c r="J25" s="146">
        <f>'CompetitorList &amp; ResultsSummary'!L85</f>
        <v>0</v>
      </c>
    </row>
    <row r="26" spans="2:10" x14ac:dyDescent="0.2">
      <c r="B26" s="145">
        <f>'CompetitorList &amp; ResultsSummary'!D86</f>
        <v>7</v>
      </c>
      <c r="C26" s="139" t="str">
        <f>'CompetitorList &amp; ResultsSummary'!E86</f>
        <v>Competitor 17</v>
      </c>
      <c r="D26" s="139">
        <f>'CompetitorList &amp; ResultsSummary'!F86</f>
        <v>0</v>
      </c>
      <c r="E26" s="139" t="str">
        <f>'CompetitorList &amp; ResultsSummary'!G86</f>
        <v>Model 17</v>
      </c>
      <c r="F26" s="139">
        <f>'CompetitorList &amp; ResultsSummary'!H86</f>
        <v>0</v>
      </c>
      <c r="G26" s="139">
        <f>'CompetitorList &amp; ResultsSummary'!I86</f>
        <v>0</v>
      </c>
      <c r="H26" s="181">
        <f>'CompetitorList &amp; ResultsSummary'!I35</f>
        <v>0</v>
      </c>
      <c r="I26" s="139">
        <f>'CompetitorList &amp; ResultsSummary'!J86</f>
        <v>0</v>
      </c>
      <c r="J26" s="146">
        <f>'CompetitorList &amp; ResultsSummary'!L86</f>
        <v>0</v>
      </c>
    </row>
    <row r="27" spans="2:10" x14ac:dyDescent="0.2">
      <c r="B27" s="145">
        <f>'CompetitorList &amp; ResultsSummary'!D87</f>
        <v>7</v>
      </c>
      <c r="C27" s="139" t="str">
        <f>'CompetitorList &amp; ResultsSummary'!E87</f>
        <v>Competitor 18</v>
      </c>
      <c r="D27" s="139">
        <f>'CompetitorList &amp; ResultsSummary'!F87</f>
        <v>0</v>
      </c>
      <c r="E27" s="139" t="str">
        <f>'CompetitorList &amp; ResultsSummary'!G87</f>
        <v>Model 18</v>
      </c>
      <c r="F27" s="139">
        <f>'CompetitorList &amp; ResultsSummary'!H87</f>
        <v>0</v>
      </c>
      <c r="G27" s="139">
        <f>'CompetitorList &amp; ResultsSummary'!I87</f>
        <v>0</v>
      </c>
      <c r="H27" s="181">
        <f>'CompetitorList &amp; ResultsSummary'!I36</f>
        <v>0</v>
      </c>
      <c r="I27" s="139">
        <f>'CompetitorList &amp; ResultsSummary'!J87</f>
        <v>0</v>
      </c>
      <c r="J27" s="146">
        <f>'CompetitorList &amp; ResultsSummary'!L87</f>
        <v>0</v>
      </c>
    </row>
    <row r="28" spans="2:10" x14ac:dyDescent="0.2">
      <c r="B28" s="145">
        <f>'CompetitorList &amp; ResultsSummary'!D88</f>
        <v>7</v>
      </c>
      <c r="C28" s="139" t="str">
        <f>'CompetitorList &amp; ResultsSummary'!E88</f>
        <v>Competitor 19</v>
      </c>
      <c r="D28" s="139">
        <f>'CompetitorList &amp; ResultsSummary'!F88</f>
        <v>0</v>
      </c>
      <c r="E28" s="139" t="str">
        <f>'CompetitorList &amp; ResultsSummary'!G88</f>
        <v>Model 19</v>
      </c>
      <c r="F28" s="139">
        <f>'CompetitorList &amp; ResultsSummary'!H88</f>
        <v>0</v>
      </c>
      <c r="G28" s="139">
        <f>'CompetitorList &amp; ResultsSummary'!I88</f>
        <v>0</v>
      </c>
      <c r="H28" s="181">
        <f>'CompetitorList &amp; ResultsSummary'!I37</f>
        <v>0</v>
      </c>
      <c r="I28" s="139">
        <f>'CompetitorList &amp; ResultsSummary'!J88</f>
        <v>0</v>
      </c>
      <c r="J28" s="146">
        <f>'CompetitorList &amp; ResultsSummary'!L88</f>
        <v>0</v>
      </c>
    </row>
    <row r="29" spans="2:10" x14ac:dyDescent="0.2">
      <c r="B29" s="145">
        <f>'CompetitorList &amp; ResultsSummary'!D89</f>
        <v>7</v>
      </c>
      <c r="C29" s="139" t="str">
        <f>'CompetitorList &amp; ResultsSummary'!E89</f>
        <v>Competitor 20</v>
      </c>
      <c r="D29" s="139">
        <f>'CompetitorList &amp; ResultsSummary'!F89</f>
        <v>0</v>
      </c>
      <c r="E29" s="139" t="str">
        <f>'CompetitorList &amp; ResultsSummary'!G89</f>
        <v>Model 20</v>
      </c>
      <c r="F29" s="139">
        <f>'CompetitorList &amp; ResultsSummary'!H89</f>
        <v>0</v>
      </c>
      <c r="G29" s="139">
        <f>'CompetitorList &amp; ResultsSummary'!I89</f>
        <v>0</v>
      </c>
      <c r="H29" s="181">
        <f>'CompetitorList &amp; ResultsSummary'!I38</f>
        <v>0</v>
      </c>
      <c r="I29" s="139">
        <f>'CompetitorList &amp; ResultsSummary'!J89</f>
        <v>0</v>
      </c>
      <c r="J29" s="146">
        <f>'CompetitorList &amp; ResultsSummary'!L89</f>
        <v>0</v>
      </c>
    </row>
    <row r="30" spans="2:10" x14ac:dyDescent="0.2">
      <c r="B30" s="145">
        <f>'CompetitorList &amp; ResultsSummary'!D90</f>
        <v>7</v>
      </c>
      <c r="C30" s="139" t="str">
        <f>'CompetitorList &amp; ResultsSummary'!E90</f>
        <v>Competitor 21</v>
      </c>
      <c r="D30" s="139">
        <f>'CompetitorList &amp; ResultsSummary'!F90</f>
        <v>0</v>
      </c>
      <c r="E30" s="139" t="str">
        <f>'CompetitorList &amp; ResultsSummary'!G90</f>
        <v>Model 21</v>
      </c>
      <c r="F30" s="139">
        <f>'CompetitorList &amp; ResultsSummary'!H90</f>
        <v>0</v>
      </c>
      <c r="G30" s="139">
        <f>'CompetitorList &amp; ResultsSummary'!I90</f>
        <v>0</v>
      </c>
      <c r="H30" s="181">
        <f>'CompetitorList &amp; ResultsSummary'!I39</f>
        <v>0</v>
      </c>
      <c r="I30" s="139">
        <f>'CompetitorList &amp; ResultsSummary'!J90</f>
        <v>0</v>
      </c>
      <c r="J30" s="146">
        <f>'CompetitorList &amp; ResultsSummary'!L90</f>
        <v>0</v>
      </c>
    </row>
    <row r="31" spans="2:10" x14ac:dyDescent="0.2">
      <c r="B31" s="145">
        <f>'CompetitorList &amp; ResultsSummary'!D91</f>
        <v>7</v>
      </c>
      <c r="C31" s="139" t="str">
        <f>'CompetitorList &amp; ResultsSummary'!E91</f>
        <v>Competitor 22</v>
      </c>
      <c r="D31" s="139">
        <f>'CompetitorList &amp; ResultsSummary'!F91</f>
        <v>0</v>
      </c>
      <c r="E31" s="139" t="str">
        <f>'CompetitorList &amp; ResultsSummary'!G91</f>
        <v>Model 22</v>
      </c>
      <c r="F31" s="139">
        <f>'CompetitorList &amp; ResultsSummary'!H91</f>
        <v>0</v>
      </c>
      <c r="G31" s="139">
        <f>'CompetitorList &amp; ResultsSummary'!I91</f>
        <v>0</v>
      </c>
      <c r="H31" s="181">
        <f>'CompetitorList &amp; ResultsSummary'!I40</f>
        <v>0</v>
      </c>
      <c r="I31" s="139">
        <f>'CompetitorList &amp; ResultsSummary'!J91</f>
        <v>0</v>
      </c>
      <c r="J31" s="146">
        <f>'CompetitorList &amp; ResultsSummary'!L91</f>
        <v>0</v>
      </c>
    </row>
    <row r="32" spans="2:10" x14ac:dyDescent="0.2">
      <c r="B32" s="145">
        <f>'CompetitorList &amp; ResultsSummary'!D92</f>
        <v>7</v>
      </c>
      <c r="C32" s="139" t="str">
        <f>'CompetitorList &amp; ResultsSummary'!E92</f>
        <v>Competitor 23</v>
      </c>
      <c r="D32" s="139">
        <f>'CompetitorList &amp; ResultsSummary'!F92</f>
        <v>0</v>
      </c>
      <c r="E32" s="139" t="str">
        <f>'CompetitorList &amp; ResultsSummary'!G92</f>
        <v>Model 23</v>
      </c>
      <c r="F32" s="139">
        <f>'CompetitorList &amp; ResultsSummary'!H92</f>
        <v>0</v>
      </c>
      <c r="G32" s="139">
        <f>'CompetitorList &amp; ResultsSummary'!I92</f>
        <v>0</v>
      </c>
      <c r="H32" s="181">
        <f>'CompetitorList &amp; ResultsSummary'!I41</f>
        <v>0</v>
      </c>
      <c r="I32" s="139">
        <f>'CompetitorList &amp; ResultsSummary'!J92</f>
        <v>0</v>
      </c>
      <c r="J32" s="146">
        <f>'CompetitorList &amp; ResultsSummary'!L92</f>
        <v>0</v>
      </c>
    </row>
    <row r="33" spans="2:10" x14ac:dyDescent="0.2">
      <c r="B33" s="145">
        <f>'CompetitorList &amp; ResultsSummary'!D93</f>
        <v>7</v>
      </c>
      <c r="C33" s="139" t="str">
        <f>'CompetitorList &amp; ResultsSummary'!E93</f>
        <v>Competitor 24</v>
      </c>
      <c r="D33" s="139">
        <f>'CompetitorList &amp; ResultsSummary'!F93</f>
        <v>0</v>
      </c>
      <c r="E33" s="139" t="str">
        <f>'CompetitorList &amp; ResultsSummary'!G93</f>
        <v>Model 24</v>
      </c>
      <c r="F33" s="139">
        <f>'CompetitorList &amp; ResultsSummary'!H93</f>
        <v>0</v>
      </c>
      <c r="G33" s="139">
        <f>'CompetitorList &amp; ResultsSummary'!I93</f>
        <v>0</v>
      </c>
      <c r="H33" s="181">
        <f>'CompetitorList &amp; ResultsSummary'!I42</f>
        <v>0</v>
      </c>
      <c r="I33" s="139">
        <f>'CompetitorList &amp; ResultsSummary'!J93</f>
        <v>0</v>
      </c>
      <c r="J33" s="146">
        <f>'CompetitorList &amp; ResultsSummary'!L93</f>
        <v>0</v>
      </c>
    </row>
    <row r="34" spans="2:10" ht="15.75" thickBot="1" x14ac:dyDescent="0.25">
      <c r="B34" s="147">
        <f>'CompetitorList &amp; ResultsSummary'!D94</f>
        <v>7</v>
      </c>
      <c r="C34" s="148" t="str">
        <f>'CompetitorList &amp; ResultsSummary'!E94</f>
        <v>Competitor 25</v>
      </c>
      <c r="D34" s="148">
        <f>'CompetitorList &amp; ResultsSummary'!F94</f>
        <v>0</v>
      </c>
      <c r="E34" s="148" t="str">
        <f>'CompetitorList &amp; ResultsSummary'!G94</f>
        <v>Model 25</v>
      </c>
      <c r="F34" s="148">
        <f>'CompetitorList &amp; ResultsSummary'!H94</f>
        <v>0</v>
      </c>
      <c r="G34" s="148">
        <f>'CompetitorList &amp; ResultsSummary'!I94</f>
        <v>0</v>
      </c>
      <c r="H34" s="181">
        <f>'CompetitorList &amp; ResultsSummary'!I43</f>
        <v>0</v>
      </c>
      <c r="I34" s="148">
        <f>'CompetitorList &amp; ResultsSummary'!J94</f>
        <v>0</v>
      </c>
      <c r="J34" s="149">
        <f>'CompetitorList &amp; ResultsSummary'!L94</f>
        <v>0</v>
      </c>
    </row>
    <row r="39" spans="2:10" ht="18" x14ac:dyDescent="0.25">
      <c r="B39" s="161"/>
      <c r="C39" s="161"/>
      <c r="D39" s="161"/>
      <c r="E39" s="161"/>
      <c r="F39" s="161"/>
      <c r="G39" s="161"/>
      <c r="H39" s="161"/>
      <c r="I39" s="161"/>
    </row>
    <row r="40" spans="2:10" x14ac:dyDescent="0.2">
      <c r="B40" s="138"/>
      <c r="C40" s="138"/>
      <c r="D40" s="138"/>
      <c r="E40" s="138"/>
      <c r="F40" s="138"/>
      <c r="G40" s="138"/>
      <c r="H40" s="138"/>
      <c r="I40" s="138"/>
      <c r="J40" s="138"/>
    </row>
    <row r="41" spans="2:10" ht="18" customHeight="1" x14ac:dyDescent="0.25">
      <c r="B41" s="63"/>
      <c r="C41" s="63"/>
      <c r="D41" s="63"/>
      <c r="E41" s="63"/>
      <c r="F41" s="63"/>
      <c r="G41" s="63"/>
      <c r="H41" s="63"/>
      <c r="I41" s="63"/>
    </row>
    <row r="42" spans="2:10" ht="18" customHeight="1" x14ac:dyDescent="0.2"/>
    <row r="43" spans="2:10" x14ac:dyDescent="0.2">
      <c r="C43" s="138"/>
      <c r="D43" s="138"/>
      <c r="E43" s="138"/>
      <c r="F43" s="138"/>
      <c r="I43" s="160"/>
    </row>
    <row r="44" spans="2:10" x14ac:dyDescent="0.2">
      <c r="C44" s="138"/>
      <c r="D44" s="138"/>
      <c r="E44" s="138"/>
      <c r="F44" s="138"/>
      <c r="I44" s="160"/>
    </row>
    <row r="45" spans="2:10" x14ac:dyDescent="0.2">
      <c r="C45" s="138"/>
      <c r="D45" s="138"/>
      <c r="E45" s="138"/>
      <c r="F45" s="138"/>
      <c r="I45" s="160"/>
    </row>
    <row r="46" spans="2:10" x14ac:dyDescent="0.2">
      <c r="C46" s="138"/>
      <c r="D46" s="138"/>
      <c r="E46" s="138"/>
      <c r="F46" s="138"/>
      <c r="I46" s="160"/>
    </row>
    <row r="47" spans="2:10" x14ac:dyDescent="0.2">
      <c r="C47" s="138"/>
      <c r="D47" s="138"/>
      <c r="E47" s="138"/>
      <c r="F47" s="138"/>
      <c r="I47" s="160"/>
    </row>
    <row r="48" spans="2:10" x14ac:dyDescent="0.2">
      <c r="C48" s="138"/>
      <c r="D48" s="138"/>
      <c r="E48" s="138"/>
      <c r="F48" s="138"/>
      <c r="I48" s="160"/>
    </row>
    <row r="49" spans="3:9" x14ac:dyDescent="0.2">
      <c r="C49" s="138"/>
      <c r="D49" s="138"/>
      <c r="E49" s="138"/>
      <c r="F49" s="138"/>
      <c r="I49" s="160"/>
    </row>
    <row r="50" spans="3:9" x14ac:dyDescent="0.2">
      <c r="C50" s="138"/>
      <c r="D50" s="138"/>
      <c r="E50" s="138"/>
      <c r="F50" s="138"/>
      <c r="I50" s="160"/>
    </row>
    <row r="51" spans="3:9" x14ac:dyDescent="0.2">
      <c r="C51" s="138"/>
      <c r="D51" s="138"/>
      <c r="E51" s="138"/>
      <c r="F51" s="138"/>
      <c r="I51" s="160"/>
    </row>
    <row r="52" spans="3:9" x14ac:dyDescent="0.2">
      <c r="C52" s="138"/>
      <c r="D52" s="138"/>
      <c r="E52" s="138"/>
      <c r="F52" s="138"/>
      <c r="I52" s="160"/>
    </row>
    <row r="53" spans="3:9" x14ac:dyDescent="0.2">
      <c r="C53" s="138"/>
      <c r="D53" s="138"/>
      <c r="E53" s="138"/>
      <c r="F53" s="138"/>
      <c r="I53" s="160"/>
    </row>
    <row r="54" spans="3:9" x14ac:dyDescent="0.2">
      <c r="C54" s="138"/>
      <c r="D54" s="138"/>
      <c r="E54" s="138"/>
      <c r="F54" s="138"/>
      <c r="I54" s="160"/>
    </row>
    <row r="55" spans="3:9" x14ac:dyDescent="0.2">
      <c r="C55" s="138"/>
      <c r="D55" s="138"/>
      <c r="E55" s="138"/>
      <c r="F55" s="138"/>
      <c r="I55" s="160"/>
    </row>
    <row r="56" spans="3:9" x14ac:dyDescent="0.2">
      <c r="C56" s="138"/>
      <c r="D56" s="138"/>
      <c r="E56" s="138"/>
      <c r="F56" s="138"/>
      <c r="I56" s="160"/>
    </row>
    <row r="57" spans="3:9" x14ac:dyDescent="0.2">
      <c r="C57" s="138"/>
      <c r="D57" s="138"/>
      <c r="E57" s="138"/>
      <c r="F57" s="138"/>
      <c r="I57" s="160"/>
    </row>
    <row r="58" spans="3:9" x14ac:dyDescent="0.2">
      <c r="C58" s="138"/>
      <c r="D58" s="138"/>
      <c r="E58" s="138"/>
      <c r="F58" s="138"/>
      <c r="I58" s="160"/>
    </row>
    <row r="59" spans="3:9" x14ac:dyDescent="0.2">
      <c r="C59" s="138"/>
      <c r="D59" s="138"/>
      <c r="E59" s="138"/>
      <c r="F59" s="138"/>
      <c r="I59" s="160"/>
    </row>
    <row r="60" spans="3:9" x14ac:dyDescent="0.2">
      <c r="C60" s="138"/>
      <c r="D60" s="138"/>
      <c r="E60" s="138"/>
      <c r="F60" s="138"/>
      <c r="I60" s="160"/>
    </row>
    <row r="61" spans="3:9" x14ac:dyDescent="0.2">
      <c r="C61" s="138"/>
      <c r="D61" s="138"/>
      <c r="E61" s="138"/>
      <c r="F61" s="138"/>
      <c r="I61" s="160"/>
    </row>
    <row r="62" spans="3:9" x14ac:dyDescent="0.2">
      <c r="C62" s="138"/>
      <c r="D62" s="138"/>
      <c r="E62" s="138"/>
      <c r="F62" s="138"/>
      <c r="I62" s="160"/>
    </row>
    <row r="63" spans="3:9" x14ac:dyDescent="0.2">
      <c r="C63" s="138"/>
      <c r="D63" s="138"/>
      <c r="E63" s="138"/>
      <c r="F63" s="138"/>
      <c r="I63" s="160"/>
    </row>
    <row r="64" spans="3:9" x14ac:dyDescent="0.2">
      <c r="C64" s="138"/>
      <c r="D64" s="138"/>
      <c r="E64" s="138"/>
      <c r="F64" s="138"/>
      <c r="I64" s="160"/>
    </row>
    <row r="65" spans="3:9" x14ac:dyDescent="0.2">
      <c r="C65" s="138"/>
      <c r="D65" s="138"/>
      <c r="E65" s="138"/>
      <c r="F65" s="138"/>
      <c r="I65" s="160"/>
    </row>
    <row r="66" spans="3:9" x14ac:dyDescent="0.2">
      <c r="C66" s="138"/>
      <c r="D66" s="138"/>
      <c r="E66" s="138"/>
      <c r="F66" s="138"/>
      <c r="I66" s="160"/>
    </row>
    <row r="67" spans="3:9" x14ac:dyDescent="0.2">
      <c r="C67" s="138"/>
      <c r="D67" s="138"/>
      <c r="E67" s="138"/>
      <c r="F67" s="138"/>
      <c r="I67" s="160"/>
    </row>
  </sheetData>
  <mergeCells count="3">
    <mergeCell ref="B4:J4"/>
    <mergeCell ref="B2:D2"/>
    <mergeCell ref="F6:G6"/>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78"/>
  <sheetViews>
    <sheetView workbookViewId="0">
      <selection activeCell="C3" sqref="C3"/>
    </sheetView>
  </sheetViews>
  <sheetFormatPr defaultRowHeight="12.75" x14ac:dyDescent="0.2"/>
  <cols>
    <col min="1" max="1" width="18" bestFit="1" customWidth="1"/>
    <col min="3" max="3" width="36.140625" bestFit="1" customWidth="1"/>
    <col min="5" max="5" width="18.5703125" bestFit="1" customWidth="1"/>
  </cols>
  <sheetData>
    <row r="1" spans="1:5" ht="13.5" thickBot="1" x14ac:dyDescent="0.25"/>
    <row r="2" spans="1:5" x14ac:dyDescent="0.2">
      <c r="A2" s="4" t="s">
        <v>116</v>
      </c>
      <c r="C2" s="172" t="s">
        <v>117</v>
      </c>
      <c r="E2" s="112" t="s">
        <v>118</v>
      </c>
    </row>
    <row r="3" spans="1:5" x14ac:dyDescent="0.2">
      <c r="A3" s="1">
        <v>0</v>
      </c>
      <c r="C3" s="173" t="s">
        <v>92</v>
      </c>
    </row>
    <row r="4" spans="1:5" x14ac:dyDescent="0.2">
      <c r="A4" s="1">
        <v>0.1</v>
      </c>
      <c r="C4" s="173" t="s">
        <v>119</v>
      </c>
    </row>
    <row r="5" spans="1:5" x14ac:dyDescent="0.2">
      <c r="A5" s="1">
        <v>0.2</v>
      </c>
      <c r="C5" s="173" t="s">
        <v>120</v>
      </c>
    </row>
    <row r="6" spans="1:5" x14ac:dyDescent="0.2">
      <c r="A6" s="1">
        <v>0.3</v>
      </c>
      <c r="C6" s="173" t="s">
        <v>121</v>
      </c>
    </row>
    <row r="7" spans="1:5" x14ac:dyDescent="0.2">
      <c r="A7" s="1">
        <v>0.4</v>
      </c>
      <c r="C7" s="173" t="s">
        <v>122</v>
      </c>
    </row>
    <row r="8" spans="1:5" x14ac:dyDescent="0.2">
      <c r="A8" s="1">
        <v>0.5</v>
      </c>
      <c r="C8" s="173" t="s">
        <v>123</v>
      </c>
    </row>
    <row r="9" spans="1:5" x14ac:dyDescent="0.2">
      <c r="A9" s="1">
        <v>0.6</v>
      </c>
      <c r="C9" s="173" t="s">
        <v>124</v>
      </c>
    </row>
    <row r="10" spans="1:5" x14ac:dyDescent="0.2">
      <c r="A10" s="1">
        <v>0.7</v>
      </c>
      <c r="C10" s="173" t="s">
        <v>125</v>
      </c>
    </row>
    <row r="11" spans="1:5" x14ac:dyDescent="0.2">
      <c r="A11" s="1">
        <v>0.8</v>
      </c>
      <c r="C11" s="173" t="s">
        <v>126</v>
      </c>
    </row>
    <row r="12" spans="1:5" x14ac:dyDescent="0.2">
      <c r="A12" s="1">
        <v>0.9</v>
      </c>
      <c r="C12" s="173" t="s">
        <v>127</v>
      </c>
    </row>
    <row r="13" spans="1:5" x14ac:dyDescent="0.2">
      <c r="A13" s="1">
        <v>1</v>
      </c>
      <c r="C13" s="173" t="s">
        <v>128</v>
      </c>
    </row>
    <row r="14" spans="1:5" x14ac:dyDescent="0.2">
      <c r="A14" s="1">
        <v>1.1000000000000001</v>
      </c>
      <c r="C14" s="173" t="s">
        <v>129</v>
      </c>
    </row>
    <row r="15" spans="1:5" x14ac:dyDescent="0.2">
      <c r="A15" s="1">
        <v>1.2</v>
      </c>
      <c r="C15" s="173" t="s">
        <v>130</v>
      </c>
    </row>
    <row r="16" spans="1:5" x14ac:dyDescent="0.2">
      <c r="A16" s="1">
        <v>1.3</v>
      </c>
      <c r="C16" s="173" t="s">
        <v>131</v>
      </c>
    </row>
    <row r="17" spans="1:3" x14ac:dyDescent="0.2">
      <c r="A17" s="1">
        <v>1.4</v>
      </c>
      <c r="C17" s="173" t="s">
        <v>132</v>
      </c>
    </row>
    <row r="18" spans="1:3" x14ac:dyDescent="0.2">
      <c r="A18" s="1">
        <v>1.5</v>
      </c>
      <c r="C18" s="173" t="s">
        <v>133</v>
      </c>
    </row>
    <row r="19" spans="1:3" x14ac:dyDescent="0.2">
      <c r="A19" s="1">
        <v>1.6</v>
      </c>
      <c r="C19" s="173" t="s">
        <v>134</v>
      </c>
    </row>
    <row r="20" spans="1:3" x14ac:dyDescent="0.2">
      <c r="A20" s="1">
        <v>1.7</v>
      </c>
      <c r="C20" s="173" t="s">
        <v>135</v>
      </c>
    </row>
    <row r="21" spans="1:3" x14ac:dyDescent="0.2">
      <c r="A21" s="1">
        <v>1.8</v>
      </c>
      <c r="C21" s="173" t="s">
        <v>136</v>
      </c>
    </row>
    <row r="22" spans="1:3" x14ac:dyDescent="0.2">
      <c r="A22" s="1">
        <v>1.9</v>
      </c>
      <c r="C22" s="173" t="s">
        <v>137</v>
      </c>
    </row>
    <row r="23" spans="1:3" x14ac:dyDescent="0.2">
      <c r="A23" s="1">
        <v>2</v>
      </c>
      <c r="C23" s="173" t="s">
        <v>138</v>
      </c>
    </row>
    <row r="24" spans="1:3" x14ac:dyDescent="0.2">
      <c r="A24" s="1">
        <v>2.1</v>
      </c>
      <c r="C24" s="173" t="s">
        <v>139</v>
      </c>
    </row>
    <row r="25" spans="1:3" x14ac:dyDescent="0.2">
      <c r="A25" s="1">
        <v>2.2000000000000002</v>
      </c>
      <c r="C25" s="173" t="s">
        <v>140</v>
      </c>
    </row>
    <row r="26" spans="1:3" x14ac:dyDescent="0.2">
      <c r="A26" s="1">
        <v>2.2999999999999998</v>
      </c>
      <c r="C26" s="173" t="s">
        <v>141</v>
      </c>
    </row>
    <row r="27" spans="1:3" x14ac:dyDescent="0.2">
      <c r="A27" s="1">
        <v>2.4</v>
      </c>
      <c r="C27" s="173" t="s">
        <v>142</v>
      </c>
    </row>
    <row r="28" spans="1:3" x14ac:dyDescent="0.2">
      <c r="A28" s="1">
        <v>2.5</v>
      </c>
      <c r="C28" s="173" t="s">
        <v>143</v>
      </c>
    </row>
    <row r="29" spans="1:3" x14ac:dyDescent="0.2">
      <c r="A29" s="1">
        <v>2.6</v>
      </c>
      <c r="C29" s="173" t="s">
        <v>144</v>
      </c>
    </row>
    <row r="30" spans="1:3" x14ac:dyDescent="0.2">
      <c r="A30" s="1">
        <v>2.7</v>
      </c>
      <c r="C30" s="173" t="s">
        <v>145</v>
      </c>
    </row>
    <row r="31" spans="1:3" x14ac:dyDescent="0.2">
      <c r="A31" s="1">
        <v>2.8</v>
      </c>
      <c r="C31" s="173" t="s">
        <v>146</v>
      </c>
    </row>
    <row r="32" spans="1:3" x14ac:dyDescent="0.2">
      <c r="A32" s="1">
        <v>2.9</v>
      </c>
      <c r="C32" s="173" t="s">
        <v>147</v>
      </c>
    </row>
    <row r="33" spans="1:3" x14ac:dyDescent="0.2">
      <c r="A33" s="1">
        <v>3</v>
      </c>
      <c r="C33" s="173" t="s">
        <v>148</v>
      </c>
    </row>
    <row r="34" spans="1:3" ht="13.5" thickBot="1" x14ac:dyDescent="0.25">
      <c r="A34" s="1">
        <v>3.1</v>
      </c>
      <c r="C34" s="174" t="s">
        <v>149</v>
      </c>
    </row>
    <row r="35" spans="1:3" x14ac:dyDescent="0.2">
      <c r="A35" s="1">
        <v>3.2</v>
      </c>
    </row>
    <row r="36" spans="1:3" ht="13.5" thickBot="1" x14ac:dyDescent="0.25">
      <c r="A36" s="1">
        <v>3.3</v>
      </c>
    </row>
    <row r="37" spans="1:3" x14ac:dyDescent="0.2">
      <c r="A37" s="1">
        <v>3.4</v>
      </c>
      <c r="C37" s="109" t="s">
        <v>150</v>
      </c>
    </row>
    <row r="38" spans="1:3" x14ac:dyDescent="0.2">
      <c r="A38" s="1">
        <v>3.5</v>
      </c>
      <c r="C38" s="110" t="s">
        <v>151</v>
      </c>
    </row>
    <row r="39" spans="1:3" x14ac:dyDescent="0.2">
      <c r="A39" s="1">
        <v>3.6</v>
      </c>
      <c r="C39" s="110" t="s">
        <v>152</v>
      </c>
    </row>
    <row r="40" spans="1:3" ht="13.5" thickBot="1" x14ac:dyDescent="0.25">
      <c r="A40" s="1">
        <v>3.7</v>
      </c>
      <c r="C40" s="111" t="s">
        <v>153</v>
      </c>
    </row>
    <row r="41" spans="1:3" ht="13.5" thickBot="1" x14ac:dyDescent="0.25">
      <c r="A41" s="1">
        <v>3.8</v>
      </c>
      <c r="C41" s="73"/>
    </row>
    <row r="42" spans="1:3" x14ac:dyDescent="0.2">
      <c r="A42" s="1">
        <v>3.9</v>
      </c>
      <c r="C42" s="103" t="s">
        <v>154</v>
      </c>
    </row>
    <row r="43" spans="1:3" ht="13.5" thickBot="1" x14ac:dyDescent="0.25">
      <c r="A43" s="1">
        <v>4</v>
      </c>
      <c r="C43" s="79" t="s">
        <v>155</v>
      </c>
    </row>
    <row r="44" spans="1:3" x14ac:dyDescent="0.2">
      <c r="A44" s="1">
        <v>4.0999999999999996</v>
      </c>
      <c r="C44" s="73"/>
    </row>
    <row r="45" spans="1:3" x14ac:dyDescent="0.2">
      <c r="A45" s="1">
        <v>4.2</v>
      </c>
      <c r="C45" s="73"/>
    </row>
    <row r="46" spans="1:3" x14ac:dyDescent="0.2">
      <c r="A46" s="1">
        <v>4.3</v>
      </c>
      <c r="C46" s="73"/>
    </row>
    <row r="47" spans="1:3" x14ac:dyDescent="0.2">
      <c r="A47" s="1">
        <v>4.4000000000000004</v>
      </c>
      <c r="C47" s="73"/>
    </row>
    <row r="48" spans="1:3" x14ac:dyDescent="0.2">
      <c r="A48" s="1">
        <v>4.5</v>
      </c>
      <c r="C48" s="73"/>
    </row>
    <row r="49" spans="1:3" x14ac:dyDescent="0.2">
      <c r="A49" s="1">
        <v>4.5999999999999996</v>
      </c>
      <c r="C49" s="73"/>
    </row>
    <row r="50" spans="1:3" x14ac:dyDescent="0.2">
      <c r="A50" s="1">
        <v>4.7</v>
      </c>
      <c r="C50" s="73"/>
    </row>
    <row r="51" spans="1:3" x14ac:dyDescent="0.2">
      <c r="A51" s="1">
        <v>4.8</v>
      </c>
      <c r="C51" s="73"/>
    </row>
    <row r="52" spans="1:3" x14ac:dyDescent="0.2">
      <c r="A52" s="1">
        <v>4.9000000000000004</v>
      </c>
      <c r="C52" s="73"/>
    </row>
    <row r="53" spans="1:3" x14ac:dyDescent="0.2">
      <c r="A53" s="1">
        <v>5</v>
      </c>
      <c r="C53" s="73"/>
    </row>
    <row r="54" spans="1:3" x14ac:dyDescent="0.2">
      <c r="A54" s="1">
        <v>5.0999999999999996</v>
      </c>
      <c r="C54" s="73"/>
    </row>
    <row r="55" spans="1:3" x14ac:dyDescent="0.2">
      <c r="A55" s="1">
        <v>5.2</v>
      </c>
      <c r="C55" s="73"/>
    </row>
    <row r="56" spans="1:3" x14ac:dyDescent="0.2">
      <c r="A56" s="1">
        <v>5.3</v>
      </c>
      <c r="C56" s="73"/>
    </row>
    <row r="57" spans="1:3" x14ac:dyDescent="0.2">
      <c r="A57" s="1">
        <v>5.4</v>
      </c>
      <c r="C57" s="73"/>
    </row>
    <row r="58" spans="1:3" x14ac:dyDescent="0.2">
      <c r="A58" s="1">
        <v>5.5</v>
      </c>
    </row>
    <row r="59" spans="1:3" x14ac:dyDescent="0.2">
      <c r="A59" s="1">
        <v>5.6</v>
      </c>
    </row>
    <row r="60" spans="1:3" x14ac:dyDescent="0.2">
      <c r="A60" s="1">
        <v>5.7</v>
      </c>
      <c r="C60" s="73"/>
    </row>
    <row r="61" spans="1:3" x14ac:dyDescent="0.2">
      <c r="A61" s="1">
        <v>5.8</v>
      </c>
      <c r="C61" s="73"/>
    </row>
    <row r="62" spans="1:3" x14ac:dyDescent="0.2">
      <c r="A62" s="1">
        <v>5.9</v>
      </c>
      <c r="C62" s="73"/>
    </row>
    <row r="63" spans="1:3" x14ac:dyDescent="0.2">
      <c r="A63" s="1">
        <v>6</v>
      </c>
      <c r="C63" s="73"/>
    </row>
    <row r="64" spans="1:3" x14ac:dyDescent="0.2">
      <c r="A64" s="1">
        <v>6.1</v>
      </c>
      <c r="C64" s="73"/>
    </row>
    <row r="65" spans="1:3" x14ac:dyDescent="0.2">
      <c r="A65" s="1">
        <v>6.2</v>
      </c>
      <c r="C65" s="73"/>
    </row>
    <row r="66" spans="1:3" x14ac:dyDescent="0.2">
      <c r="A66" s="1">
        <v>6.3</v>
      </c>
      <c r="C66" s="73"/>
    </row>
    <row r="67" spans="1:3" x14ac:dyDescent="0.2">
      <c r="A67" s="1">
        <v>6.4</v>
      </c>
      <c r="C67" s="73"/>
    </row>
    <row r="68" spans="1:3" x14ac:dyDescent="0.2">
      <c r="A68" s="1">
        <v>6.5</v>
      </c>
      <c r="C68" s="73"/>
    </row>
    <row r="69" spans="1:3" x14ac:dyDescent="0.2">
      <c r="A69" s="1">
        <v>6.6</v>
      </c>
      <c r="C69" s="73"/>
    </row>
    <row r="70" spans="1:3" x14ac:dyDescent="0.2">
      <c r="A70" s="1">
        <v>6.7</v>
      </c>
      <c r="C70" s="73"/>
    </row>
    <row r="71" spans="1:3" x14ac:dyDescent="0.2">
      <c r="A71" s="1">
        <v>6.8</v>
      </c>
      <c r="C71" s="73"/>
    </row>
    <row r="72" spans="1:3" x14ac:dyDescent="0.2">
      <c r="A72" s="1">
        <v>6.9</v>
      </c>
      <c r="C72" s="73"/>
    </row>
    <row r="73" spans="1:3" x14ac:dyDescent="0.2">
      <c r="A73" s="1">
        <v>7</v>
      </c>
      <c r="C73" s="73"/>
    </row>
    <row r="74" spans="1:3" x14ac:dyDescent="0.2">
      <c r="A74" s="1">
        <v>7.1</v>
      </c>
      <c r="C74" s="73"/>
    </row>
    <row r="75" spans="1:3" x14ac:dyDescent="0.2">
      <c r="A75" s="1">
        <v>7.2</v>
      </c>
      <c r="C75" s="73"/>
    </row>
    <row r="76" spans="1:3" x14ac:dyDescent="0.2">
      <c r="A76" s="1">
        <v>7.3</v>
      </c>
      <c r="C76" s="73"/>
    </row>
    <row r="77" spans="1:3" x14ac:dyDescent="0.2">
      <c r="A77" s="1">
        <v>7.4</v>
      </c>
      <c r="C77" s="73"/>
    </row>
    <row r="78" spans="1:3" x14ac:dyDescent="0.2">
      <c r="A78" s="1">
        <v>7.5</v>
      </c>
      <c r="C78" s="73"/>
    </row>
    <row r="79" spans="1:3" x14ac:dyDescent="0.2">
      <c r="A79" s="1">
        <v>7.6</v>
      </c>
      <c r="C79" s="73"/>
    </row>
    <row r="80" spans="1:3" x14ac:dyDescent="0.2">
      <c r="A80" s="1">
        <v>7.7</v>
      </c>
      <c r="C80" s="73"/>
    </row>
    <row r="81" spans="1:3" x14ac:dyDescent="0.2">
      <c r="A81" s="1">
        <v>7.8</v>
      </c>
      <c r="C81" s="73"/>
    </row>
    <row r="82" spans="1:3" x14ac:dyDescent="0.2">
      <c r="A82" s="1">
        <v>7.9</v>
      </c>
      <c r="C82" s="73"/>
    </row>
    <row r="83" spans="1:3" x14ac:dyDescent="0.2">
      <c r="A83" s="1">
        <v>8</v>
      </c>
      <c r="C83" s="73"/>
    </row>
    <row r="84" spans="1:3" x14ac:dyDescent="0.2">
      <c r="A84" s="1">
        <v>8.1</v>
      </c>
      <c r="C84" s="73"/>
    </row>
    <row r="85" spans="1:3" x14ac:dyDescent="0.2">
      <c r="A85" s="1">
        <v>8.1999999999999993</v>
      </c>
    </row>
    <row r="86" spans="1:3" x14ac:dyDescent="0.2">
      <c r="A86" s="1">
        <v>8.3000000000000007</v>
      </c>
    </row>
    <row r="87" spans="1:3" x14ac:dyDescent="0.2">
      <c r="A87" s="1">
        <v>8.4</v>
      </c>
      <c r="C87" s="73"/>
    </row>
    <row r="88" spans="1:3" x14ac:dyDescent="0.2">
      <c r="A88" s="1">
        <v>8.5</v>
      </c>
      <c r="C88" s="73"/>
    </row>
    <row r="89" spans="1:3" x14ac:dyDescent="0.2">
      <c r="A89" s="1">
        <v>8.6</v>
      </c>
      <c r="C89" s="73"/>
    </row>
    <row r="90" spans="1:3" x14ac:dyDescent="0.2">
      <c r="A90" s="1">
        <v>8.6999999999999993</v>
      </c>
      <c r="C90" s="73"/>
    </row>
    <row r="91" spans="1:3" x14ac:dyDescent="0.2">
      <c r="A91" s="1">
        <v>8.8000000000000007</v>
      </c>
      <c r="C91" s="73"/>
    </row>
    <row r="92" spans="1:3" x14ac:dyDescent="0.2">
      <c r="A92" s="1">
        <v>8.9</v>
      </c>
      <c r="C92" s="73"/>
    </row>
    <row r="93" spans="1:3" x14ac:dyDescent="0.2">
      <c r="A93" s="1">
        <v>9</v>
      </c>
      <c r="C93" s="73"/>
    </row>
    <row r="94" spans="1:3" x14ac:dyDescent="0.2">
      <c r="A94" s="1">
        <v>9.1</v>
      </c>
      <c r="C94" s="73"/>
    </row>
    <row r="95" spans="1:3" x14ac:dyDescent="0.2">
      <c r="A95" s="1">
        <v>9.1999999999999993</v>
      </c>
      <c r="C95" s="73"/>
    </row>
    <row r="96" spans="1:3" x14ac:dyDescent="0.2">
      <c r="A96" s="1">
        <v>9.3000000000000007</v>
      </c>
      <c r="C96" s="73"/>
    </row>
    <row r="97" spans="1:3" x14ac:dyDescent="0.2">
      <c r="A97" s="1">
        <v>9.4</v>
      </c>
      <c r="C97" s="73"/>
    </row>
    <row r="98" spans="1:3" x14ac:dyDescent="0.2">
      <c r="A98" s="1">
        <v>9.5</v>
      </c>
      <c r="C98" s="73"/>
    </row>
    <row r="99" spans="1:3" x14ac:dyDescent="0.2">
      <c r="A99" s="1">
        <v>9.6</v>
      </c>
      <c r="C99" s="73"/>
    </row>
    <row r="100" spans="1:3" x14ac:dyDescent="0.2">
      <c r="A100" s="1">
        <v>9.6999999999999993</v>
      </c>
      <c r="C100" s="73"/>
    </row>
    <row r="101" spans="1:3" x14ac:dyDescent="0.2">
      <c r="A101" s="1">
        <v>9.8000000000000007</v>
      </c>
      <c r="C101" s="73"/>
    </row>
    <row r="102" spans="1:3" x14ac:dyDescent="0.2">
      <c r="A102" s="1">
        <v>9.9</v>
      </c>
      <c r="C102" s="73"/>
    </row>
    <row r="103" spans="1:3" ht="13.5" thickBot="1" x14ac:dyDescent="0.25">
      <c r="A103" s="2">
        <v>10</v>
      </c>
      <c r="C103" s="73"/>
    </row>
    <row r="104" spans="1:3" x14ac:dyDescent="0.2">
      <c r="C104" s="73"/>
    </row>
    <row r="105" spans="1:3" x14ac:dyDescent="0.2">
      <c r="C105" s="73"/>
    </row>
    <row r="106" spans="1:3" x14ac:dyDescent="0.2">
      <c r="C106" s="73"/>
    </row>
    <row r="107" spans="1:3" x14ac:dyDescent="0.2">
      <c r="C107" s="73"/>
    </row>
    <row r="108" spans="1:3" x14ac:dyDescent="0.2">
      <c r="C108" s="73"/>
    </row>
    <row r="109" spans="1:3" x14ac:dyDescent="0.2">
      <c r="C109" s="73"/>
    </row>
    <row r="110" spans="1:3" x14ac:dyDescent="0.2">
      <c r="C110" s="73"/>
    </row>
    <row r="111" spans="1:3" x14ac:dyDescent="0.2">
      <c r="C111" s="73"/>
    </row>
    <row r="114" spans="3:3" x14ac:dyDescent="0.2">
      <c r="C114" s="73"/>
    </row>
    <row r="115" spans="3:3" x14ac:dyDescent="0.2">
      <c r="C115" s="73"/>
    </row>
    <row r="116" spans="3:3" x14ac:dyDescent="0.2">
      <c r="C116" s="73"/>
    </row>
    <row r="117" spans="3:3" x14ac:dyDescent="0.2">
      <c r="C117" s="73"/>
    </row>
    <row r="118" spans="3:3" x14ac:dyDescent="0.2">
      <c r="C118" s="73"/>
    </row>
    <row r="119" spans="3:3" x14ac:dyDescent="0.2">
      <c r="C119" s="73"/>
    </row>
    <row r="120" spans="3:3" x14ac:dyDescent="0.2">
      <c r="C120" s="73"/>
    </row>
    <row r="121" spans="3:3" x14ac:dyDescent="0.2">
      <c r="C121" s="73"/>
    </row>
    <row r="122" spans="3:3" x14ac:dyDescent="0.2">
      <c r="C122" s="73"/>
    </row>
    <row r="123" spans="3:3" x14ac:dyDescent="0.2">
      <c r="C123" s="73"/>
    </row>
    <row r="124" spans="3:3" x14ac:dyDescent="0.2">
      <c r="C124" s="73"/>
    </row>
    <row r="125" spans="3:3" x14ac:dyDescent="0.2">
      <c r="C125" s="73"/>
    </row>
    <row r="126" spans="3:3" x14ac:dyDescent="0.2">
      <c r="C126" s="73"/>
    </row>
    <row r="127" spans="3:3" x14ac:dyDescent="0.2">
      <c r="C127" s="73"/>
    </row>
    <row r="128" spans="3:3" x14ac:dyDescent="0.2">
      <c r="C128" s="73"/>
    </row>
    <row r="129" spans="3:3" x14ac:dyDescent="0.2">
      <c r="C129" s="73"/>
    </row>
    <row r="130" spans="3:3" x14ac:dyDescent="0.2">
      <c r="C130" s="73"/>
    </row>
    <row r="131" spans="3:3" x14ac:dyDescent="0.2">
      <c r="C131" s="73"/>
    </row>
    <row r="132" spans="3:3" x14ac:dyDescent="0.2">
      <c r="C132" s="73"/>
    </row>
    <row r="133" spans="3:3" x14ac:dyDescent="0.2">
      <c r="C133" s="73"/>
    </row>
    <row r="134" spans="3:3" x14ac:dyDescent="0.2">
      <c r="C134" s="73"/>
    </row>
    <row r="135" spans="3:3" x14ac:dyDescent="0.2">
      <c r="C135" s="73"/>
    </row>
    <row r="136" spans="3:3" x14ac:dyDescent="0.2">
      <c r="C136" s="73"/>
    </row>
    <row r="137" spans="3:3" x14ac:dyDescent="0.2">
      <c r="C137" s="73"/>
    </row>
    <row r="138" spans="3:3" x14ac:dyDescent="0.2">
      <c r="C138" s="73"/>
    </row>
    <row r="141" spans="3:3" x14ac:dyDescent="0.2">
      <c r="C141" s="73"/>
    </row>
    <row r="142" spans="3:3" x14ac:dyDescent="0.2">
      <c r="C142" s="73"/>
    </row>
    <row r="143" spans="3:3" x14ac:dyDescent="0.2">
      <c r="C143" s="73"/>
    </row>
    <row r="144" spans="3:3" x14ac:dyDescent="0.2">
      <c r="C144" s="73"/>
    </row>
    <row r="145" spans="3:3" x14ac:dyDescent="0.2">
      <c r="C145" s="73"/>
    </row>
    <row r="146" spans="3:3" x14ac:dyDescent="0.2">
      <c r="C146" s="73"/>
    </row>
    <row r="147" spans="3:3" x14ac:dyDescent="0.2">
      <c r="C147" s="73"/>
    </row>
    <row r="148" spans="3:3" x14ac:dyDescent="0.2">
      <c r="C148" s="73"/>
    </row>
    <row r="149" spans="3:3" x14ac:dyDescent="0.2">
      <c r="C149" s="73"/>
    </row>
    <row r="150" spans="3:3" x14ac:dyDescent="0.2">
      <c r="C150" s="73"/>
    </row>
    <row r="151" spans="3:3" x14ac:dyDescent="0.2">
      <c r="C151" s="73"/>
    </row>
    <row r="152" spans="3:3" x14ac:dyDescent="0.2">
      <c r="C152" s="73"/>
    </row>
    <row r="153" spans="3:3" x14ac:dyDescent="0.2">
      <c r="C153" s="73"/>
    </row>
    <row r="154" spans="3:3" x14ac:dyDescent="0.2">
      <c r="C154" s="73"/>
    </row>
    <row r="155" spans="3:3" x14ac:dyDescent="0.2">
      <c r="C155" s="73"/>
    </row>
    <row r="156" spans="3:3" x14ac:dyDescent="0.2">
      <c r="C156" s="73"/>
    </row>
    <row r="157" spans="3:3" x14ac:dyDescent="0.2">
      <c r="C157" s="73"/>
    </row>
    <row r="158" spans="3:3" x14ac:dyDescent="0.2">
      <c r="C158" s="73"/>
    </row>
    <row r="159" spans="3:3" x14ac:dyDescent="0.2">
      <c r="C159" s="73"/>
    </row>
    <row r="160" spans="3:3" x14ac:dyDescent="0.2">
      <c r="C160" s="73"/>
    </row>
    <row r="161" spans="3:3" x14ac:dyDescent="0.2">
      <c r="C161" s="73"/>
    </row>
    <row r="162" spans="3:3" x14ac:dyDescent="0.2">
      <c r="C162" s="73"/>
    </row>
    <row r="163" spans="3:3" x14ac:dyDescent="0.2">
      <c r="C163" s="73"/>
    </row>
    <row r="164" spans="3:3" x14ac:dyDescent="0.2">
      <c r="C164" s="73"/>
    </row>
    <row r="165" spans="3:3" x14ac:dyDescent="0.2">
      <c r="C165" s="73"/>
    </row>
    <row r="168" spans="3:3" x14ac:dyDescent="0.2">
      <c r="C168" s="73"/>
    </row>
    <row r="169" spans="3:3" x14ac:dyDescent="0.2">
      <c r="C169" s="73"/>
    </row>
    <row r="170" spans="3:3" x14ac:dyDescent="0.2">
      <c r="C170" s="73"/>
    </row>
    <row r="171" spans="3:3" x14ac:dyDescent="0.2">
      <c r="C171" s="73"/>
    </row>
    <row r="172" spans="3:3" x14ac:dyDescent="0.2">
      <c r="C172" s="73"/>
    </row>
    <row r="173" spans="3:3" x14ac:dyDescent="0.2">
      <c r="C173" s="73"/>
    </row>
    <row r="174" spans="3:3" x14ac:dyDescent="0.2">
      <c r="C174" s="73"/>
    </row>
    <row r="175" spans="3:3" x14ac:dyDescent="0.2">
      <c r="C175" s="73"/>
    </row>
    <row r="176" spans="3:3" x14ac:dyDescent="0.2">
      <c r="C176" s="73"/>
    </row>
    <row r="177" spans="3:3" x14ac:dyDescent="0.2">
      <c r="C177" s="73"/>
    </row>
    <row r="178" spans="3:3" x14ac:dyDescent="0.2">
      <c r="C178" s="73"/>
    </row>
    <row r="179" spans="3:3" x14ac:dyDescent="0.2">
      <c r="C179" s="73"/>
    </row>
    <row r="180" spans="3:3" x14ac:dyDescent="0.2">
      <c r="C180" s="73"/>
    </row>
    <row r="181" spans="3:3" x14ac:dyDescent="0.2">
      <c r="C181" s="73"/>
    </row>
    <row r="182" spans="3:3" x14ac:dyDescent="0.2">
      <c r="C182" s="73"/>
    </row>
    <row r="183" spans="3:3" x14ac:dyDescent="0.2">
      <c r="C183" s="73"/>
    </row>
    <row r="184" spans="3:3" x14ac:dyDescent="0.2">
      <c r="C184" s="73"/>
    </row>
    <row r="185" spans="3:3" x14ac:dyDescent="0.2">
      <c r="C185" s="73"/>
    </row>
    <row r="186" spans="3:3" x14ac:dyDescent="0.2">
      <c r="C186" s="73"/>
    </row>
    <row r="187" spans="3:3" x14ac:dyDescent="0.2">
      <c r="C187" s="73"/>
    </row>
    <row r="188" spans="3:3" x14ac:dyDescent="0.2">
      <c r="C188" s="73"/>
    </row>
    <row r="189" spans="3:3" x14ac:dyDescent="0.2">
      <c r="C189" s="73"/>
    </row>
    <row r="190" spans="3:3" x14ac:dyDescent="0.2">
      <c r="C190" s="73"/>
    </row>
    <row r="191" spans="3:3" x14ac:dyDescent="0.2">
      <c r="C191" s="73"/>
    </row>
    <row r="192" spans="3:3" x14ac:dyDescent="0.2">
      <c r="C192" s="73"/>
    </row>
    <row r="195" spans="3:3" x14ac:dyDescent="0.2">
      <c r="C195" s="73"/>
    </row>
    <row r="196" spans="3:3" x14ac:dyDescent="0.2">
      <c r="C196" s="73"/>
    </row>
    <row r="197" spans="3:3" x14ac:dyDescent="0.2">
      <c r="C197" s="73"/>
    </row>
    <row r="198" spans="3:3" x14ac:dyDescent="0.2">
      <c r="C198" s="73"/>
    </row>
    <row r="199" spans="3:3" x14ac:dyDescent="0.2">
      <c r="C199" s="73"/>
    </row>
    <row r="200" spans="3:3" x14ac:dyDescent="0.2">
      <c r="C200" s="73"/>
    </row>
    <row r="201" spans="3:3" x14ac:dyDescent="0.2">
      <c r="C201" s="73"/>
    </row>
    <row r="202" spans="3:3" x14ac:dyDescent="0.2">
      <c r="C202" s="73"/>
    </row>
    <row r="203" spans="3:3" x14ac:dyDescent="0.2">
      <c r="C203" s="73"/>
    </row>
    <row r="204" spans="3:3" x14ac:dyDescent="0.2">
      <c r="C204" s="73"/>
    </row>
    <row r="205" spans="3:3" x14ac:dyDescent="0.2">
      <c r="C205" s="73"/>
    </row>
    <row r="206" spans="3:3" x14ac:dyDescent="0.2">
      <c r="C206" s="73"/>
    </row>
    <row r="207" spans="3:3" x14ac:dyDescent="0.2">
      <c r="C207" s="73"/>
    </row>
    <row r="208" spans="3:3" x14ac:dyDescent="0.2">
      <c r="C208" s="73"/>
    </row>
    <row r="209" spans="3:3" x14ac:dyDescent="0.2">
      <c r="C209" s="73"/>
    </row>
    <row r="210" spans="3:3" x14ac:dyDescent="0.2">
      <c r="C210" s="73"/>
    </row>
    <row r="211" spans="3:3" x14ac:dyDescent="0.2">
      <c r="C211" s="73"/>
    </row>
    <row r="212" spans="3:3" x14ac:dyDescent="0.2">
      <c r="C212" s="73"/>
    </row>
    <row r="213" spans="3:3" x14ac:dyDescent="0.2">
      <c r="C213" s="73"/>
    </row>
    <row r="214" spans="3:3" x14ac:dyDescent="0.2">
      <c r="C214" s="73"/>
    </row>
    <row r="215" spans="3:3" x14ac:dyDescent="0.2">
      <c r="C215" s="73"/>
    </row>
    <row r="216" spans="3:3" x14ac:dyDescent="0.2">
      <c r="C216" s="73"/>
    </row>
    <row r="217" spans="3:3" x14ac:dyDescent="0.2">
      <c r="C217" s="73"/>
    </row>
    <row r="218" spans="3:3" x14ac:dyDescent="0.2">
      <c r="C218" s="73"/>
    </row>
    <row r="219" spans="3:3" x14ac:dyDescent="0.2">
      <c r="C219" s="73"/>
    </row>
    <row r="222" spans="3:3" x14ac:dyDescent="0.2">
      <c r="C222" s="73"/>
    </row>
    <row r="223" spans="3:3" x14ac:dyDescent="0.2">
      <c r="C223" s="73"/>
    </row>
    <row r="224" spans="3:3" x14ac:dyDescent="0.2">
      <c r="C224" s="73"/>
    </row>
    <row r="225" spans="3:3" x14ac:dyDescent="0.2">
      <c r="C225" s="73"/>
    </row>
    <row r="226" spans="3:3" x14ac:dyDescent="0.2">
      <c r="C226" s="73"/>
    </row>
    <row r="227" spans="3:3" x14ac:dyDescent="0.2">
      <c r="C227" s="73"/>
    </row>
    <row r="228" spans="3:3" x14ac:dyDescent="0.2">
      <c r="C228" s="73"/>
    </row>
    <row r="229" spans="3:3" x14ac:dyDescent="0.2">
      <c r="C229" s="73"/>
    </row>
    <row r="230" spans="3:3" x14ac:dyDescent="0.2">
      <c r="C230" s="73"/>
    </row>
    <row r="231" spans="3:3" x14ac:dyDescent="0.2">
      <c r="C231" s="73"/>
    </row>
    <row r="232" spans="3:3" x14ac:dyDescent="0.2">
      <c r="C232" s="73"/>
    </row>
    <row r="233" spans="3:3" x14ac:dyDescent="0.2">
      <c r="C233" s="73"/>
    </row>
    <row r="234" spans="3:3" x14ac:dyDescent="0.2">
      <c r="C234" s="73"/>
    </row>
    <row r="235" spans="3:3" x14ac:dyDescent="0.2">
      <c r="C235" s="73"/>
    </row>
    <row r="236" spans="3:3" x14ac:dyDescent="0.2">
      <c r="C236" s="73"/>
    </row>
    <row r="237" spans="3:3" x14ac:dyDescent="0.2">
      <c r="C237" s="73"/>
    </row>
    <row r="238" spans="3:3" x14ac:dyDescent="0.2">
      <c r="C238" s="73"/>
    </row>
    <row r="239" spans="3:3" x14ac:dyDescent="0.2">
      <c r="C239" s="73"/>
    </row>
    <row r="240" spans="3:3" x14ac:dyDescent="0.2">
      <c r="C240" s="73"/>
    </row>
    <row r="241" spans="3:3" x14ac:dyDescent="0.2">
      <c r="C241" s="73"/>
    </row>
    <row r="242" spans="3:3" x14ac:dyDescent="0.2">
      <c r="C242" s="73"/>
    </row>
    <row r="243" spans="3:3" x14ac:dyDescent="0.2">
      <c r="C243" s="73"/>
    </row>
    <row r="244" spans="3:3" x14ac:dyDescent="0.2">
      <c r="C244" s="73"/>
    </row>
    <row r="245" spans="3:3" x14ac:dyDescent="0.2">
      <c r="C245" s="73"/>
    </row>
    <row r="246" spans="3:3" x14ac:dyDescent="0.2">
      <c r="C246" s="73"/>
    </row>
    <row r="249" spans="3:3" x14ac:dyDescent="0.2">
      <c r="C249" s="73"/>
    </row>
    <row r="250" spans="3:3" x14ac:dyDescent="0.2">
      <c r="C250" s="73"/>
    </row>
    <row r="251" spans="3:3" x14ac:dyDescent="0.2">
      <c r="C251" s="73"/>
    </row>
    <row r="252" spans="3:3" x14ac:dyDescent="0.2">
      <c r="C252" s="73"/>
    </row>
    <row r="253" spans="3:3" x14ac:dyDescent="0.2">
      <c r="C253" s="73"/>
    </row>
    <row r="254" spans="3:3" x14ac:dyDescent="0.2">
      <c r="C254" s="73"/>
    </row>
    <row r="255" spans="3:3" x14ac:dyDescent="0.2">
      <c r="C255" s="73"/>
    </row>
    <row r="256" spans="3:3" x14ac:dyDescent="0.2">
      <c r="C256" s="73"/>
    </row>
    <row r="257" spans="3:3" x14ac:dyDescent="0.2">
      <c r="C257" s="73"/>
    </row>
    <row r="258" spans="3:3" x14ac:dyDescent="0.2">
      <c r="C258" s="73"/>
    </row>
    <row r="259" spans="3:3" x14ac:dyDescent="0.2">
      <c r="C259" s="73"/>
    </row>
    <row r="260" spans="3:3" x14ac:dyDescent="0.2">
      <c r="C260" s="73"/>
    </row>
    <row r="261" spans="3:3" x14ac:dyDescent="0.2">
      <c r="C261" s="73"/>
    </row>
    <row r="262" spans="3:3" x14ac:dyDescent="0.2">
      <c r="C262" s="73"/>
    </row>
    <row r="263" spans="3:3" x14ac:dyDescent="0.2">
      <c r="C263" s="73"/>
    </row>
    <row r="264" spans="3:3" x14ac:dyDescent="0.2">
      <c r="C264" s="73"/>
    </row>
    <row r="265" spans="3:3" x14ac:dyDescent="0.2">
      <c r="C265" s="73"/>
    </row>
    <row r="266" spans="3:3" x14ac:dyDescent="0.2">
      <c r="C266" s="73"/>
    </row>
    <row r="267" spans="3:3" x14ac:dyDescent="0.2">
      <c r="C267" s="73"/>
    </row>
    <row r="268" spans="3:3" x14ac:dyDescent="0.2">
      <c r="C268" s="73"/>
    </row>
    <row r="269" spans="3:3" x14ac:dyDescent="0.2">
      <c r="C269" s="73"/>
    </row>
    <row r="270" spans="3:3" x14ac:dyDescent="0.2">
      <c r="C270" s="73"/>
    </row>
    <row r="271" spans="3:3" x14ac:dyDescent="0.2">
      <c r="C271" s="73"/>
    </row>
    <row r="272" spans="3:3" x14ac:dyDescent="0.2">
      <c r="C272" s="73"/>
    </row>
    <row r="273" spans="3:3" x14ac:dyDescent="0.2">
      <c r="C273" s="73"/>
    </row>
    <row r="276" spans="3:3" x14ac:dyDescent="0.2">
      <c r="C276" s="73"/>
    </row>
    <row r="277" spans="3:3" x14ac:dyDescent="0.2">
      <c r="C277" s="73"/>
    </row>
    <row r="278" spans="3:3" x14ac:dyDescent="0.2">
      <c r="C278" s="73"/>
    </row>
    <row r="279" spans="3:3" x14ac:dyDescent="0.2">
      <c r="C279" s="73"/>
    </row>
    <row r="280" spans="3:3" x14ac:dyDescent="0.2">
      <c r="C280" s="73"/>
    </row>
    <row r="281" spans="3:3" x14ac:dyDescent="0.2">
      <c r="C281" s="73"/>
    </row>
    <row r="282" spans="3:3" x14ac:dyDescent="0.2">
      <c r="C282" s="73"/>
    </row>
    <row r="283" spans="3:3" x14ac:dyDescent="0.2">
      <c r="C283" s="73"/>
    </row>
    <row r="284" spans="3:3" x14ac:dyDescent="0.2">
      <c r="C284" s="73"/>
    </row>
    <row r="285" spans="3:3" x14ac:dyDescent="0.2">
      <c r="C285" s="73"/>
    </row>
    <row r="286" spans="3:3" x14ac:dyDescent="0.2">
      <c r="C286" s="73"/>
    </row>
    <row r="287" spans="3:3" x14ac:dyDescent="0.2">
      <c r="C287" s="73"/>
    </row>
    <row r="288" spans="3:3" x14ac:dyDescent="0.2">
      <c r="C288" s="73"/>
    </row>
    <row r="289" spans="3:3" x14ac:dyDescent="0.2">
      <c r="C289" s="73"/>
    </row>
    <row r="290" spans="3:3" x14ac:dyDescent="0.2">
      <c r="C290" s="73"/>
    </row>
    <row r="291" spans="3:3" x14ac:dyDescent="0.2">
      <c r="C291" s="73"/>
    </row>
    <row r="292" spans="3:3" x14ac:dyDescent="0.2">
      <c r="C292" s="73"/>
    </row>
    <row r="293" spans="3:3" x14ac:dyDescent="0.2">
      <c r="C293" s="73"/>
    </row>
    <row r="294" spans="3:3" x14ac:dyDescent="0.2">
      <c r="C294" s="73"/>
    </row>
    <row r="295" spans="3:3" x14ac:dyDescent="0.2">
      <c r="C295" s="73"/>
    </row>
    <row r="296" spans="3:3" x14ac:dyDescent="0.2">
      <c r="C296" s="73"/>
    </row>
    <row r="297" spans="3:3" x14ac:dyDescent="0.2">
      <c r="C297" s="73"/>
    </row>
    <row r="298" spans="3:3" x14ac:dyDescent="0.2">
      <c r="C298" s="73"/>
    </row>
    <row r="299" spans="3:3" x14ac:dyDescent="0.2">
      <c r="C299" s="73"/>
    </row>
    <row r="300" spans="3:3" x14ac:dyDescent="0.2">
      <c r="C300" s="73"/>
    </row>
    <row r="303" spans="3:3" x14ac:dyDescent="0.2">
      <c r="C303" s="73"/>
    </row>
    <row r="304" spans="3:3" x14ac:dyDescent="0.2">
      <c r="C304" s="73"/>
    </row>
    <row r="305" spans="3:3" x14ac:dyDescent="0.2">
      <c r="C305" s="73"/>
    </row>
    <row r="306" spans="3:3" x14ac:dyDescent="0.2">
      <c r="C306" s="73"/>
    </row>
    <row r="307" spans="3:3" x14ac:dyDescent="0.2">
      <c r="C307" s="73"/>
    </row>
    <row r="308" spans="3:3" x14ac:dyDescent="0.2">
      <c r="C308" s="73"/>
    </row>
    <row r="309" spans="3:3" x14ac:dyDescent="0.2">
      <c r="C309" s="73"/>
    </row>
    <row r="310" spans="3:3" x14ac:dyDescent="0.2">
      <c r="C310" s="73"/>
    </row>
    <row r="311" spans="3:3" x14ac:dyDescent="0.2">
      <c r="C311" s="73"/>
    </row>
    <row r="312" spans="3:3" x14ac:dyDescent="0.2">
      <c r="C312" s="73"/>
    </row>
    <row r="313" spans="3:3" x14ac:dyDescent="0.2">
      <c r="C313" s="73"/>
    </row>
    <row r="314" spans="3:3" x14ac:dyDescent="0.2">
      <c r="C314" s="73"/>
    </row>
    <row r="315" spans="3:3" x14ac:dyDescent="0.2">
      <c r="C315" s="73"/>
    </row>
    <row r="316" spans="3:3" x14ac:dyDescent="0.2">
      <c r="C316" s="73"/>
    </row>
    <row r="317" spans="3:3" x14ac:dyDescent="0.2">
      <c r="C317" s="73"/>
    </row>
    <row r="318" spans="3:3" x14ac:dyDescent="0.2">
      <c r="C318" s="73"/>
    </row>
    <row r="319" spans="3:3" x14ac:dyDescent="0.2">
      <c r="C319" s="73"/>
    </row>
    <row r="320" spans="3:3" x14ac:dyDescent="0.2">
      <c r="C320" s="73"/>
    </row>
    <row r="321" spans="3:3" x14ac:dyDescent="0.2">
      <c r="C321" s="73"/>
    </row>
    <row r="322" spans="3:3" x14ac:dyDescent="0.2">
      <c r="C322" s="73"/>
    </row>
    <row r="323" spans="3:3" x14ac:dyDescent="0.2">
      <c r="C323" s="73"/>
    </row>
    <row r="324" spans="3:3" x14ac:dyDescent="0.2">
      <c r="C324" s="73"/>
    </row>
    <row r="325" spans="3:3" x14ac:dyDescent="0.2">
      <c r="C325" s="73"/>
    </row>
    <row r="326" spans="3:3" x14ac:dyDescent="0.2">
      <c r="C326" s="73"/>
    </row>
    <row r="327" spans="3:3" x14ac:dyDescent="0.2">
      <c r="C327" s="73"/>
    </row>
    <row r="330" spans="3:3" x14ac:dyDescent="0.2">
      <c r="C330" s="73"/>
    </row>
    <row r="331" spans="3:3" x14ac:dyDescent="0.2">
      <c r="C331" s="73"/>
    </row>
    <row r="332" spans="3:3" x14ac:dyDescent="0.2">
      <c r="C332" s="73"/>
    </row>
    <row r="333" spans="3:3" x14ac:dyDescent="0.2">
      <c r="C333" s="73"/>
    </row>
    <row r="334" spans="3:3" x14ac:dyDescent="0.2">
      <c r="C334" s="73"/>
    </row>
    <row r="335" spans="3:3" x14ac:dyDescent="0.2">
      <c r="C335" s="73"/>
    </row>
    <row r="336" spans="3:3" x14ac:dyDescent="0.2">
      <c r="C336" s="73"/>
    </row>
    <row r="337" spans="3:3" x14ac:dyDescent="0.2">
      <c r="C337" s="73"/>
    </row>
    <row r="338" spans="3:3" x14ac:dyDescent="0.2">
      <c r="C338" s="73"/>
    </row>
    <row r="339" spans="3:3" x14ac:dyDescent="0.2">
      <c r="C339" s="73"/>
    </row>
    <row r="340" spans="3:3" x14ac:dyDescent="0.2">
      <c r="C340" s="73"/>
    </row>
    <row r="341" spans="3:3" x14ac:dyDescent="0.2">
      <c r="C341" s="73"/>
    </row>
    <row r="342" spans="3:3" x14ac:dyDescent="0.2">
      <c r="C342" s="73"/>
    </row>
    <row r="343" spans="3:3" x14ac:dyDescent="0.2">
      <c r="C343" s="73"/>
    </row>
    <row r="344" spans="3:3" x14ac:dyDescent="0.2">
      <c r="C344" s="73"/>
    </row>
    <row r="345" spans="3:3" x14ac:dyDescent="0.2">
      <c r="C345" s="73"/>
    </row>
    <row r="346" spans="3:3" x14ac:dyDescent="0.2">
      <c r="C346" s="73"/>
    </row>
    <row r="347" spans="3:3" x14ac:dyDescent="0.2">
      <c r="C347" s="73"/>
    </row>
    <row r="348" spans="3:3" x14ac:dyDescent="0.2">
      <c r="C348" s="73"/>
    </row>
    <row r="349" spans="3:3" x14ac:dyDescent="0.2">
      <c r="C349" s="73"/>
    </row>
    <row r="350" spans="3:3" x14ac:dyDescent="0.2">
      <c r="C350" s="73"/>
    </row>
    <row r="351" spans="3:3" x14ac:dyDescent="0.2">
      <c r="C351" s="73"/>
    </row>
    <row r="352" spans="3:3" x14ac:dyDescent="0.2">
      <c r="C352" s="73"/>
    </row>
    <row r="353" spans="3:3" x14ac:dyDescent="0.2">
      <c r="C353" s="73"/>
    </row>
    <row r="354" spans="3:3" x14ac:dyDescent="0.2">
      <c r="C354" s="73"/>
    </row>
    <row r="357" spans="3:3" x14ac:dyDescent="0.2">
      <c r="C357" s="73"/>
    </row>
    <row r="358" spans="3:3" x14ac:dyDescent="0.2">
      <c r="C358" s="73"/>
    </row>
    <row r="359" spans="3:3" x14ac:dyDescent="0.2">
      <c r="C359" s="73"/>
    </row>
    <row r="360" spans="3:3" x14ac:dyDescent="0.2">
      <c r="C360" s="73"/>
    </row>
    <row r="361" spans="3:3" x14ac:dyDescent="0.2">
      <c r="C361" s="73"/>
    </row>
    <row r="362" spans="3:3" x14ac:dyDescent="0.2">
      <c r="C362" s="73"/>
    </row>
    <row r="363" spans="3:3" x14ac:dyDescent="0.2">
      <c r="C363" s="73"/>
    </row>
    <row r="364" spans="3:3" x14ac:dyDescent="0.2">
      <c r="C364" s="73"/>
    </row>
    <row r="365" spans="3:3" x14ac:dyDescent="0.2">
      <c r="C365" s="73"/>
    </row>
    <row r="366" spans="3:3" x14ac:dyDescent="0.2">
      <c r="C366" s="73"/>
    </row>
    <row r="367" spans="3:3" x14ac:dyDescent="0.2">
      <c r="C367" s="73"/>
    </row>
    <row r="368" spans="3:3" x14ac:dyDescent="0.2">
      <c r="C368" s="73"/>
    </row>
    <row r="369" spans="3:3" x14ac:dyDescent="0.2">
      <c r="C369" s="73"/>
    </row>
    <row r="370" spans="3:3" x14ac:dyDescent="0.2">
      <c r="C370" s="73"/>
    </row>
    <row r="371" spans="3:3" x14ac:dyDescent="0.2">
      <c r="C371" s="73"/>
    </row>
    <row r="372" spans="3:3" x14ac:dyDescent="0.2">
      <c r="C372" s="73"/>
    </row>
    <row r="373" spans="3:3" x14ac:dyDescent="0.2">
      <c r="C373" s="73"/>
    </row>
    <row r="374" spans="3:3" x14ac:dyDescent="0.2">
      <c r="C374" s="73"/>
    </row>
    <row r="375" spans="3:3" x14ac:dyDescent="0.2">
      <c r="C375" s="73"/>
    </row>
    <row r="376" spans="3:3" x14ac:dyDescent="0.2">
      <c r="C376" s="73"/>
    </row>
    <row r="377" spans="3:3" x14ac:dyDescent="0.2">
      <c r="C377" s="73"/>
    </row>
    <row r="378" spans="3:3" x14ac:dyDescent="0.2">
      <c r="C378" s="73"/>
    </row>
    <row r="379" spans="3:3" x14ac:dyDescent="0.2">
      <c r="C379" s="73"/>
    </row>
    <row r="380" spans="3:3" x14ac:dyDescent="0.2">
      <c r="C380" s="73"/>
    </row>
    <row r="381" spans="3:3" x14ac:dyDescent="0.2">
      <c r="C381" s="73"/>
    </row>
    <row r="384" spans="3:3" x14ac:dyDescent="0.2">
      <c r="C384" s="73"/>
    </row>
    <row r="385" spans="3:3" x14ac:dyDescent="0.2">
      <c r="C385" s="73"/>
    </row>
    <row r="386" spans="3:3" x14ac:dyDescent="0.2">
      <c r="C386" s="73"/>
    </row>
    <row r="387" spans="3:3" x14ac:dyDescent="0.2">
      <c r="C387" s="73"/>
    </row>
    <row r="388" spans="3:3" x14ac:dyDescent="0.2">
      <c r="C388" s="73"/>
    </row>
    <row r="389" spans="3:3" x14ac:dyDescent="0.2">
      <c r="C389" s="73"/>
    </row>
    <row r="390" spans="3:3" x14ac:dyDescent="0.2">
      <c r="C390" s="73"/>
    </row>
    <row r="391" spans="3:3" x14ac:dyDescent="0.2">
      <c r="C391" s="73"/>
    </row>
    <row r="392" spans="3:3" x14ac:dyDescent="0.2">
      <c r="C392" s="73"/>
    </row>
    <row r="393" spans="3:3" x14ac:dyDescent="0.2">
      <c r="C393" s="73"/>
    </row>
    <row r="394" spans="3:3" x14ac:dyDescent="0.2">
      <c r="C394" s="73"/>
    </row>
    <row r="395" spans="3:3" x14ac:dyDescent="0.2">
      <c r="C395" s="73"/>
    </row>
    <row r="396" spans="3:3" x14ac:dyDescent="0.2">
      <c r="C396" s="73"/>
    </row>
    <row r="397" spans="3:3" x14ac:dyDescent="0.2">
      <c r="C397" s="73"/>
    </row>
    <row r="398" spans="3:3" x14ac:dyDescent="0.2">
      <c r="C398" s="73"/>
    </row>
    <row r="399" spans="3:3" x14ac:dyDescent="0.2">
      <c r="C399" s="73"/>
    </row>
    <row r="400" spans="3:3" x14ac:dyDescent="0.2">
      <c r="C400" s="73"/>
    </row>
    <row r="401" spans="3:3" x14ac:dyDescent="0.2">
      <c r="C401" s="73"/>
    </row>
    <row r="402" spans="3:3" x14ac:dyDescent="0.2">
      <c r="C402" s="73"/>
    </row>
    <row r="403" spans="3:3" x14ac:dyDescent="0.2">
      <c r="C403" s="73"/>
    </row>
    <row r="404" spans="3:3" x14ac:dyDescent="0.2">
      <c r="C404" s="73"/>
    </row>
    <row r="405" spans="3:3" x14ac:dyDescent="0.2">
      <c r="C405" s="73"/>
    </row>
    <row r="406" spans="3:3" x14ac:dyDescent="0.2">
      <c r="C406" s="73"/>
    </row>
    <row r="407" spans="3:3" x14ac:dyDescent="0.2">
      <c r="C407" s="73"/>
    </row>
    <row r="408" spans="3:3" x14ac:dyDescent="0.2">
      <c r="C408" s="73"/>
    </row>
    <row r="411" spans="3:3" x14ac:dyDescent="0.2">
      <c r="C411" s="73"/>
    </row>
    <row r="412" spans="3:3" x14ac:dyDescent="0.2">
      <c r="C412" s="73"/>
    </row>
    <row r="413" spans="3:3" x14ac:dyDescent="0.2">
      <c r="C413" s="73"/>
    </row>
    <row r="414" spans="3:3" x14ac:dyDescent="0.2">
      <c r="C414" s="73"/>
    </row>
    <row r="415" spans="3:3" x14ac:dyDescent="0.2">
      <c r="C415" s="73"/>
    </row>
    <row r="416" spans="3:3" x14ac:dyDescent="0.2">
      <c r="C416" s="73"/>
    </row>
    <row r="417" spans="3:3" x14ac:dyDescent="0.2">
      <c r="C417" s="73"/>
    </row>
    <row r="418" spans="3:3" x14ac:dyDescent="0.2">
      <c r="C418" s="73"/>
    </row>
    <row r="419" spans="3:3" x14ac:dyDescent="0.2">
      <c r="C419" s="73"/>
    </row>
    <row r="420" spans="3:3" x14ac:dyDescent="0.2">
      <c r="C420" s="73"/>
    </row>
    <row r="421" spans="3:3" x14ac:dyDescent="0.2">
      <c r="C421" s="73"/>
    </row>
    <row r="422" spans="3:3" x14ac:dyDescent="0.2">
      <c r="C422" s="73"/>
    </row>
    <row r="423" spans="3:3" x14ac:dyDescent="0.2">
      <c r="C423" s="73"/>
    </row>
    <row r="424" spans="3:3" x14ac:dyDescent="0.2">
      <c r="C424" s="73"/>
    </row>
    <row r="425" spans="3:3" x14ac:dyDescent="0.2">
      <c r="C425" s="73"/>
    </row>
    <row r="426" spans="3:3" x14ac:dyDescent="0.2">
      <c r="C426" s="73"/>
    </row>
    <row r="427" spans="3:3" x14ac:dyDescent="0.2">
      <c r="C427" s="73"/>
    </row>
    <row r="428" spans="3:3" x14ac:dyDescent="0.2">
      <c r="C428" s="73"/>
    </row>
    <row r="429" spans="3:3" x14ac:dyDescent="0.2">
      <c r="C429" s="73"/>
    </row>
    <row r="430" spans="3:3" x14ac:dyDescent="0.2">
      <c r="C430" s="73"/>
    </row>
    <row r="431" spans="3:3" x14ac:dyDescent="0.2">
      <c r="C431" s="73"/>
    </row>
    <row r="432" spans="3:3" x14ac:dyDescent="0.2">
      <c r="C432" s="73"/>
    </row>
    <row r="433" spans="3:3" x14ac:dyDescent="0.2">
      <c r="C433" s="73"/>
    </row>
    <row r="434" spans="3:3" x14ac:dyDescent="0.2">
      <c r="C434" s="73"/>
    </row>
    <row r="435" spans="3:3" x14ac:dyDescent="0.2">
      <c r="C435" s="73"/>
    </row>
    <row r="438" spans="3:3" x14ac:dyDescent="0.2">
      <c r="C438" s="73"/>
    </row>
    <row r="439" spans="3:3" x14ac:dyDescent="0.2">
      <c r="C439" s="73"/>
    </row>
    <row r="440" spans="3:3" x14ac:dyDescent="0.2">
      <c r="C440" s="73"/>
    </row>
    <row r="441" spans="3:3" x14ac:dyDescent="0.2">
      <c r="C441" s="73"/>
    </row>
    <row r="442" spans="3:3" x14ac:dyDescent="0.2">
      <c r="C442" s="73"/>
    </row>
    <row r="443" spans="3:3" x14ac:dyDescent="0.2">
      <c r="C443" s="73"/>
    </row>
    <row r="444" spans="3:3" x14ac:dyDescent="0.2">
      <c r="C444" s="73"/>
    </row>
    <row r="445" spans="3:3" x14ac:dyDescent="0.2">
      <c r="C445" s="73"/>
    </row>
    <row r="446" spans="3:3" x14ac:dyDescent="0.2">
      <c r="C446" s="73"/>
    </row>
    <row r="447" spans="3:3" x14ac:dyDescent="0.2">
      <c r="C447" s="73"/>
    </row>
    <row r="448" spans="3:3" x14ac:dyDescent="0.2">
      <c r="C448" s="73"/>
    </row>
    <row r="449" spans="3:3" x14ac:dyDescent="0.2">
      <c r="C449" s="73"/>
    </row>
    <row r="450" spans="3:3" x14ac:dyDescent="0.2">
      <c r="C450" s="73"/>
    </row>
    <row r="451" spans="3:3" x14ac:dyDescent="0.2">
      <c r="C451" s="73"/>
    </row>
    <row r="452" spans="3:3" x14ac:dyDescent="0.2">
      <c r="C452" s="73"/>
    </row>
    <row r="453" spans="3:3" x14ac:dyDescent="0.2">
      <c r="C453" s="73"/>
    </row>
    <row r="454" spans="3:3" x14ac:dyDescent="0.2">
      <c r="C454" s="73"/>
    </row>
    <row r="455" spans="3:3" x14ac:dyDescent="0.2">
      <c r="C455" s="73"/>
    </row>
    <row r="456" spans="3:3" x14ac:dyDescent="0.2">
      <c r="C456" s="73"/>
    </row>
    <row r="457" spans="3:3" x14ac:dyDescent="0.2">
      <c r="C457" s="73"/>
    </row>
    <row r="458" spans="3:3" x14ac:dyDescent="0.2">
      <c r="C458" s="73"/>
    </row>
    <row r="459" spans="3:3" x14ac:dyDescent="0.2">
      <c r="C459" s="73"/>
    </row>
    <row r="460" spans="3:3" x14ac:dyDescent="0.2">
      <c r="C460" s="73"/>
    </row>
    <row r="461" spans="3:3" x14ac:dyDescent="0.2">
      <c r="C461" s="73"/>
    </row>
    <row r="462" spans="3:3" x14ac:dyDescent="0.2">
      <c r="C462" s="73"/>
    </row>
    <row r="465" spans="3:3" x14ac:dyDescent="0.2">
      <c r="C465" s="73"/>
    </row>
    <row r="466" spans="3:3" x14ac:dyDescent="0.2">
      <c r="C466" s="73"/>
    </row>
    <row r="467" spans="3:3" x14ac:dyDescent="0.2">
      <c r="C467" s="73"/>
    </row>
    <row r="468" spans="3:3" x14ac:dyDescent="0.2">
      <c r="C468" s="73"/>
    </row>
    <row r="469" spans="3:3" x14ac:dyDescent="0.2">
      <c r="C469" s="73"/>
    </row>
    <row r="470" spans="3:3" x14ac:dyDescent="0.2">
      <c r="C470" s="73"/>
    </row>
    <row r="471" spans="3:3" x14ac:dyDescent="0.2">
      <c r="C471" s="73"/>
    </row>
    <row r="472" spans="3:3" x14ac:dyDescent="0.2">
      <c r="C472" s="73"/>
    </row>
    <row r="473" spans="3:3" x14ac:dyDescent="0.2">
      <c r="C473" s="73"/>
    </row>
    <row r="474" spans="3:3" x14ac:dyDescent="0.2">
      <c r="C474" s="73"/>
    </row>
    <row r="475" spans="3:3" x14ac:dyDescent="0.2">
      <c r="C475" s="73"/>
    </row>
    <row r="476" spans="3:3" x14ac:dyDescent="0.2">
      <c r="C476" s="73"/>
    </row>
    <row r="477" spans="3:3" x14ac:dyDescent="0.2">
      <c r="C477" s="73"/>
    </row>
    <row r="478" spans="3:3" x14ac:dyDescent="0.2">
      <c r="C478" s="73"/>
    </row>
    <row r="479" spans="3:3" x14ac:dyDescent="0.2">
      <c r="C479" s="73"/>
    </row>
    <row r="480" spans="3:3" x14ac:dyDescent="0.2">
      <c r="C480" s="73"/>
    </row>
    <row r="481" spans="3:3" x14ac:dyDescent="0.2">
      <c r="C481" s="73"/>
    </row>
    <row r="482" spans="3:3" x14ac:dyDescent="0.2">
      <c r="C482" s="73"/>
    </row>
    <row r="483" spans="3:3" x14ac:dyDescent="0.2">
      <c r="C483" s="73"/>
    </row>
    <row r="484" spans="3:3" x14ac:dyDescent="0.2">
      <c r="C484" s="73"/>
    </row>
    <row r="485" spans="3:3" x14ac:dyDescent="0.2">
      <c r="C485" s="73"/>
    </row>
    <row r="486" spans="3:3" x14ac:dyDescent="0.2">
      <c r="C486" s="73"/>
    </row>
    <row r="487" spans="3:3" x14ac:dyDescent="0.2">
      <c r="C487" s="73"/>
    </row>
    <row r="488" spans="3:3" x14ac:dyDescent="0.2">
      <c r="C488" s="73"/>
    </row>
    <row r="489" spans="3:3" x14ac:dyDescent="0.2">
      <c r="C489" s="73"/>
    </row>
    <row r="492" spans="3:3" x14ac:dyDescent="0.2">
      <c r="C492" s="73"/>
    </row>
    <row r="493" spans="3:3" x14ac:dyDescent="0.2">
      <c r="C493" s="73"/>
    </row>
    <row r="494" spans="3:3" x14ac:dyDescent="0.2">
      <c r="C494" s="73"/>
    </row>
    <row r="495" spans="3:3" x14ac:dyDescent="0.2">
      <c r="C495" s="73"/>
    </row>
    <row r="496" spans="3:3" x14ac:dyDescent="0.2">
      <c r="C496" s="73"/>
    </row>
    <row r="497" spans="3:3" x14ac:dyDescent="0.2">
      <c r="C497" s="73"/>
    </row>
    <row r="498" spans="3:3" x14ac:dyDescent="0.2">
      <c r="C498" s="73"/>
    </row>
    <row r="499" spans="3:3" x14ac:dyDescent="0.2">
      <c r="C499" s="73"/>
    </row>
    <row r="500" spans="3:3" x14ac:dyDescent="0.2">
      <c r="C500" s="73"/>
    </row>
    <row r="501" spans="3:3" x14ac:dyDescent="0.2">
      <c r="C501" s="73"/>
    </row>
    <row r="502" spans="3:3" x14ac:dyDescent="0.2">
      <c r="C502" s="73"/>
    </row>
    <row r="503" spans="3:3" x14ac:dyDescent="0.2">
      <c r="C503" s="73"/>
    </row>
    <row r="504" spans="3:3" x14ac:dyDescent="0.2">
      <c r="C504" s="73"/>
    </row>
    <row r="505" spans="3:3" x14ac:dyDescent="0.2">
      <c r="C505" s="73"/>
    </row>
    <row r="506" spans="3:3" x14ac:dyDescent="0.2">
      <c r="C506" s="73"/>
    </row>
    <row r="507" spans="3:3" x14ac:dyDescent="0.2">
      <c r="C507" s="73"/>
    </row>
    <row r="508" spans="3:3" x14ac:dyDescent="0.2">
      <c r="C508" s="73"/>
    </row>
    <row r="509" spans="3:3" x14ac:dyDescent="0.2">
      <c r="C509" s="73"/>
    </row>
    <row r="510" spans="3:3" x14ac:dyDescent="0.2">
      <c r="C510" s="73"/>
    </row>
    <row r="511" spans="3:3" x14ac:dyDescent="0.2">
      <c r="C511" s="73"/>
    </row>
    <row r="512" spans="3:3" x14ac:dyDescent="0.2">
      <c r="C512" s="73"/>
    </row>
    <row r="513" spans="3:3" x14ac:dyDescent="0.2">
      <c r="C513" s="73"/>
    </row>
    <row r="514" spans="3:3" x14ac:dyDescent="0.2">
      <c r="C514" s="73"/>
    </row>
    <row r="515" spans="3:3" x14ac:dyDescent="0.2">
      <c r="C515" s="73"/>
    </row>
    <row r="516" spans="3:3" x14ac:dyDescent="0.2">
      <c r="C516" s="73"/>
    </row>
    <row r="519" spans="3:3" x14ac:dyDescent="0.2">
      <c r="C519" s="73"/>
    </row>
    <row r="520" spans="3:3" x14ac:dyDescent="0.2">
      <c r="C520" s="73"/>
    </row>
    <row r="521" spans="3:3" x14ac:dyDescent="0.2">
      <c r="C521" s="73"/>
    </row>
    <row r="522" spans="3:3" x14ac:dyDescent="0.2">
      <c r="C522" s="73"/>
    </row>
    <row r="523" spans="3:3" x14ac:dyDescent="0.2">
      <c r="C523" s="73"/>
    </row>
    <row r="524" spans="3:3" x14ac:dyDescent="0.2">
      <c r="C524" s="73"/>
    </row>
    <row r="525" spans="3:3" x14ac:dyDescent="0.2">
      <c r="C525" s="73"/>
    </row>
    <row r="526" spans="3:3" x14ac:dyDescent="0.2">
      <c r="C526" s="73"/>
    </row>
    <row r="527" spans="3:3" x14ac:dyDescent="0.2">
      <c r="C527" s="73"/>
    </row>
    <row r="528" spans="3:3" x14ac:dyDescent="0.2">
      <c r="C528" s="73"/>
    </row>
    <row r="529" spans="3:3" x14ac:dyDescent="0.2">
      <c r="C529" s="73"/>
    </row>
    <row r="530" spans="3:3" x14ac:dyDescent="0.2">
      <c r="C530" s="73"/>
    </row>
    <row r="531" spans="3:3" x14ac:dyDescent="0.2">
      <c r="C531" s="73"/>
    </row>
    <row r="532" spans="3:3" x14ac:dyDescent="0.2">
      <c r="C532" s="73"/>
    </row>
    <row r="533" spans="3:3" x14ac:dyDescent="0.2">
      <c r="C533" s="73"/>
    </row>
    <row r="534" spans="3:3" x14ac:dyDescent="0.2">
      <c r="C534" s="73"/>
    </row>
    <row r="535" spans="3:3" x14ac:dyDescent="0.2">
      <c r="C535" s="73"/>
    </row>
    <row r="536" spans="3:3" x14ac:dyDescent="0.2">
      <c r="C536" s="73"/>
    </row>
    <row r="537" spans="3:3" x14ac:dyDescent="0.2">
      <c r="C537" s="73"/>
    </row>
    <row r="538" spans="3:3" x14ac:dyDescent="0.2">
      <c r="C538" s="73"/>
    </row>
    <row r="539" spans="3:3" x14ac:dyDescent="0.2">
      <c r="C539" s="73"/>
    </row>
    <row r="540" spans="3:3" x14ac:dyDescent="0.2">
      <c r="C540" s="73"/>
    </row>
    <row r="541" spans="3:3" x14ac:dyDescent="0.2">
      <c r="C541" s="73"/>
    </row>
    <row r="542" spans="3:3" x14ac:dyDescent="0.2">
      <c r="C542" s="73"/>
    </row>
    <row r="543" spans="3:3" x14ac:dyDescent="0.2">
      <c r="C543" s="73"/>
    </row>
    <row r="546" spans="3:3" x14ac:dyDescent="0.2">
      <c r="C546" s="73"/>
    </row>
    <row r="547" spans="3:3" x14ac:dyDescent="0.2">
      <c r="C547" s="73"/>
    </row>
    <row r="548" spans="3:3" x14ac:dyDescent="0.2">
      <c r="C548" s="73"/>
    </row>
    <row r="549" spans="3:3" x14ac:dyDescent="0.2">
      <c r="C549" s="73"/>
    </row>
    <row r="550" spans="3:3" x14ac:dyDescent="0.2">
      <c r="C550" s="73"/>
    </row>
    <row r="551" spans="3:3" x14ac:dyDescent="0.2">
      <c r="C551" s="73"/>
    </row>
    <row r="552" spans="3:3" x14ac:dyDescent="0.2">
      <c r="C552" s="73"/>
    </row>
    <row r="553" spans="3:3" x14ac:dyDescent="0.2">
      <c r="C553" s="73"/>
    </row>
    <row r="554" spans="3:3" x14ac:dyDescent="0.2">
      <c r="C554" s="73"/>
    </row>
    <row r="555" spans="3:3" x14ac:dyDescent="0.2">
      <c r="C555" s="73"/>
    </row>
    <row r="556" spans="3:3" x14ac:dyDescent="0.2">
      <c r="C556" s="73"/>
    </row>
    <row r="557" spans="3:3" x14ac:dyDescent="0.2">
      <c r="C557" s="73"/>
    </row>
    <row r="558" spans="3:3" x14ac:dyDescent="0.2">
      <c r="C558" s="73"/>
    </row>
    <row r="559" spans="3:3" x14ac:dyDescent="0.2">
      <c r="C559" s="73"/>
    </row>
    <row r="560" spans="3:3" x14ac:dyDescent="0.2">
      <c r="C560" s="73"/>
    </row>
    <row r="561" spans="3:3" x14ac:dyDescent="0.2">
      <c r="C561" s="73"/>
    </row>
    <row r="562" spans="3:3" x14ac:dyDescent="0.2">
      <c r="C562" s="73"/>
    </row>
    <row r="563" spans="3:3" x14ac:dyDescent="0.2">
      <c r="C563" s="73"/>
    </row>
    <row r="564" spans="3:3" x14ac:dyDescent="0.2">
      <c r="C564" s="73"/>
    </row>
    <row r="565" spans="3:3" x14ac:dyDescent="0.2">
      <c r="C565" s="73"/>
    </row>
    <row r="566" spans="3:3" x14ac:dyDescent="0.2">
      <c r="C566" s="73"/>
    </row>
    <row r="567" spans="3:3" x14ac:dyDescent="0.2">
      <c r="C567" s="73"/>
    </row>
    <row r="568" spans="3:3" x14ac:dyDescent="0.2">
      <c r="C568" s="73"/>
    </row>
    <row r="569" spans="3:3" x14ac:dyDescent="0.2">
      <c r="C569" s="73"/>
    </row>
    <row r="570" spans="3:3" x14ac:dyDescent="0.2">
      <c r="C570" s="73"/>
    </row>
    <row r="573" spans="3:3" x14ac:dyDescent="0.2">
      <c r="C573" s="73"/>
    </row>
    <row r="574" spans="3:3" x14ac:dyDescent="0.2">
      <c r="C574" s="73"/>
    </row>
    <row r="575" spans="3:3" x14ac:dyDescent="0.2">
      <c r="C575" s="73"/>
    </row>
    <row r="576" spans="3:3" x14ac:dyDescent="0.2">
      <c r="C576" s="73"/>
    </row>
    <row r="577" spans="3:3" x14ac:dyDescent="0.2">
      <c r="C577" s="73"/>
    </row>
    <row r="578" spans="3:3" x14ac:dyDescent="0.2">
      <c r="C578" s="73"/>
    </row>
    <row r="579" spans="3:3" x14ac:dyDescent="0.2">
      <c r="C579" s="73"/>
    </row>
    <row r="580" spans="3:3" x14ac:dyDescent="0.2">
      <c r="C580" s="73"/>
    </row>
    <row r="581" spans="3:3" x14ac:dyDescent="0.2">
      <c r="C581" s="73"/>
    </row>
    <row r="582" spans="3:3" x14ac:dyDescent="0.2">
      <c r="C582" s="73"/>
    </row>
    <row r="583" spans="3:3" x14ac:dyDescent="0.2">
      <c r="C583" s="73"/>
    </row>
    <row r="584" spans="3:3" x14ac:dyDescent="0.2">
      <c r="C584" s="73"/>
    </row>
    <row r="585" spans="3:3" x14ac:dyDescent="0.2">
      <c r="C585" s="73"/>
    </row>
    <row r="586" spans="3:3" x14ac:dyDescent="0.2">
      <c r="C586" s="73"/>
    </row>
    <row r="587" spans="3:3" x14ac:dyDescent="0.2">
      <c r="C587" s="73"/>
    </row>
    <row r="588" spans="3:3" x14ac:dyDescent="0.2">
      <c r="C588" s="73"/>
    </row>
    <row r="589" spans="3:3" x14ac:dyDescent="0.2">
      <c r="C589" s="73"/>
    </row>
    <row r="590" spans="3:3" x14ac:dyDescent="0.2">
      <c r="C590" s="73"/>
    </row>
    <row r="591" spans="3:3" x14ac:dyDescent="0.2">
      <c r="C591" s="73"/>
    </row>
    <row r="592" spans="3:3" x14ac:dyDescent="0.2">
      <c r="C592" s="73"/>
    </row>
    <row r="593" spans="3:3" x14ac:dyDescent="0.2">
      <c r="C593" s="73"/>
    </row>
    <row r="594" spans="3:3" x14ac:dyDescent="0.2">
      <c r="C594" s="73"/>
    </row>
    <row r="595" spans="3:3" x14ac:dyDescent="0.2">
      <c r="C595" s="73"/>
    </row>
    <row r="596" spans="3:3" x14ac:dyDescent="0.2">
      <c r="C596" s="73"/>
    </row>
    <row r="597" spans="3:3" x14ac:dyDescent="0.2">
      <c r="C597" s="73"/>
    </row>
    <row r="600" spans="3:3" x14ac:dyDescent="0.2">
      <c r="C600" s="73"/>
    </row>
    <row r="601" spans="3:3" x14ac:dyDescent="0.2">
      <c r="C601" s="73"/>
    </row>
    <row r="602" spans="3:3" x14ac:dyDescent="0.2">
      <c r="C602" s="73"/>
    </row>
    <row r="603" spans="3:3" x14ac:dyDescent="0.2">
      <c r="C603" s="73"/>
    </row>
    <row r="604" spans="3:3" x14ac:dyDescent="0.2">
      <c r="C604" s="73"/>
    </row>
    <row r="605" spans="3:3" x14ac:dyDescent="0.2">
      <c r="C605" s="73"/>
    </row>
    <row r="606" spans="3:3" x14ac:dyDescent="0.2">
      <c r="C606" s="73"/>
    </row>
    <row r="607" spans="3:3" x14ac:dyDescent="0.2">
      <c r="C607" s="73"/>
    </row>
    <row r="608" spans="3:3" x14ac:dyDescent="0.2">
      <c r="C608" s="73"/>
    </row>
    <row r="609" spans="3:3" x14ac:dyDescent="0.2">
      <c r="C609" s="73"/>
    </row>
    <row r="610" spans="3:3" x14ac:dyDescent="0.2">
      <c r="C610" s="73"/>
    </row>
    <row r="611" spans="3:3" x14ac:dyDescent="0.2">
      <c r="C611" s="73"/>
    </row>
    <row r="612" spans="3:3" x14ac:dyDescent="0.2">
      <c r="C612" s="73"/>
    </row>
    <row r="613" spans="3:3" x14ac:dyDescent="0.2">
      <c r="C613" s="73"/>
    </row>
    <row r="614" spans="3:3" x14ac:dyDescent="0.2">
      <c r="C614" s="73"/>
    </row>
    <row r="615" spans="3:3" x14ac:dyDescent="0.2">
      <c r="C615" s="73"/>
    </row>
    <row r="616" spans="3:3" x14ac:dyDescent="0.2">
      <c r="C616" s="73"/>
    </row>
    <row r="617" spans="3:3" x14ac:dyDescent="0.2">
      <c r="C617" s="73"/>
    </row>
    <row r="618" spans="3:3" x14ac:dyDescent="0.2">
      <c r="C618" s="73"/>
    </row>
    <row r="619" spans="3:3" x14ac:dyDescent="0.2">
      <c r="C619" s="73"/>
    </row>
    <row r="620" spans="3:3" x14ac:dyDescent="0.2">
      <c r="C620" s="73"/>
    </row>
    <row r="621" spans="3:3" x14ac:dyDescent="0.2">
      <c r="C621" s="73"/>
    </row>
    <row r="622" spans="3:3" x14ac:dyDescent="0.2">
      <c r="C622" s="73"/>
    </row>
    <row r="623" spans="3:3" x14ac:dyDescent="0.2">
      <c r="C623" s="73"/>
    </row>
    <row r="624" spans="3:3" x14ac:dyDescent="0.2">
      <c r="C624" s="73"/>
    </row>
    <row r="627" spans="3:3" x14ac:dyDescent="0.2">
      <c r="C627" s="73"/>
    </row>
    <row r="628" spans="3:3" x14ac:dyDescent="0.2">
      <c r="C628" s="73"/>
    </row>
    <row r="629" spans="3:3" x14ac:dyDescent="0.2">
      <c r="C629" s="73"/>
    </row>
    <row r="630" spans="3:3" x14ac:dyDescent="0.2">
      <c r="C630" s="73"/>
    </row>
    <row r="631" spans="3:3" x14ac:dyDescent="0.2">
      <c r="C631" s="73"/>
    </row>
    <row r="632" spans="3:3" x14ac:dyDescent="0.2">
      <c r="C632" s="73"/>
    </row>
    <row r="633" spans="3:3" x14ac:dyDescent="0.2">
      <c r="C633" s="73"/>
    </row>
    <row r="634" spans="3:3" x14ac:dyDescent="0.2">
      <c r="C634" s="73"/>
    </row>
    <row r="635" spans="3:3" x14ac:dyDescent="0.2">
      <c r="C635" s="73"/>
    </row>
    <row r="636" spans="3:3" x14ac:dyDescent="0.2">
      <c r="C636" s="73"/>
    </row>
    <row r="637" spans="3:3" x14ac:dyDescent="0.2">
      <c r="C637" s="73"/>
    </row>
    <row r="638" spans="3:3" x14ac:dyDescent="0.2">
      <c r="C638" s="73"/>
    </row>
    <row r="639" spans="3:3" x14ac:dyDescent="0.2">
      <c r="C639" s="73"/>
    </row>
    <row r="640" spans="3:3" x14ac:dyDescent="0.2">
      <c r="C640" s="73"/>
    </row>
    <row r="641" spans="3:3" x14ac:dyDescent="0.2">
      <c r="C641" s="73"/>
    </row>
    <row r="642" spans="3:3" x14ac:dyDescent="0.2">
      <c r="C642" s="73"/>
    </row>
    <row r="643" spans="3:3" x14ac:dyDescent="0.2">
      <c r="C643" s="73"/>
    </row>
    <row r="644" spans="3:3" x14ac:dyDescent="0.2">
      <c r="C644" s="73"/>
    </row>
    <row r="645" spans="3:3" x14ac:dyDescent="0.2">
      <c r="C645" s="73"/>
    </row>
    <row r="646" spans="3:3" x14ac:dyDescent="0.2">
      <c r="C646" s="73"/>
    </row>
    <row r="647" spans="3:3" x14ac:dyDescent="0.2">
      <c r="C647" s="73"/>
    </row>
    <row r="648" spans="3:3" x14ac:dyDescent="0.2">
      <c r="C648" s="73"/>
    </row>
    <row r="649" spans="3:3" x14ac:dyDescent="0.2">
      <c r="C649" s="73"/>
    </row>
    <row r="650" spans="3:3" x14ac:dyDescent="0.2">
      <c r="C650" s="73"/>
    </row>
    <row r="651" spans="3:3" x14ac:dyDescent="0.2">
      <c r="C651" s="73"/>
    </row>
    <row r="654" spans="3:3" x14ac:dyDescent="0.2">
      <c r="C654" s="73"/>
    </row>
    <row r="655" spans="3:3" x14ac:dyDescent="0.2">
      <c r="C655" s="73"/>
    </row>
    <row r="656" spans="3:3" x14ac:dyDescent="0.2">
      <c r="C656" s="73"/>
    </row>
    <row r="657" spans="3:3" x14ac:dyDescent="0.2">
      <c r="C657" s="73"/>
    </row>
    <row r="658" spans="3:3" x14ac:dyDescent="0.2">
      <c r="C658" s="73"/>
    </row>
    <row r="659" spans="3:3" x14ac:dyDescent="0.2">
      <c r="C659" s="73"/>
    </row>
    <row r="660" spans="3:3" x14ac:dyDescent="0.2">
      <c r="C660" s="73"/>
    </row>
    <row r="661" spans="3:3" x14ac:dyDescent="0.2">
      <c r="C661" s="73"/>
    </row>
    <row r="662" spans="3:3" x14ac:dyDescent="0.2">
      <c r="C662" s="73"/>
    </row>
    <row r="663" spans="3:3" x14ac:dyDescent="0.2">
      <c r="C663" s="73"/>
    </row>
    <row r="664" spans="3:3" x14ac:dyDescent="0.2">
      <c r="C664" s="73"/>
    </row>
    <row r="665" spans="3:3" x14ac:dyDescent="0.2">
      <c r="C665" s="73"/>
    </row>
    <row r="666" spans="3:3" x14ac:dyDescent="0.2">
      <c r="C666" s="73"/>
    </row>
    <row r="667" spans="3:3" x14ac:dyDescent="0.2">
      <c r="C667" s="73"/>
    </row>
    <row r="668" spans="3:3" x14ac:dyDescent="0.2">
      <c r="C668" s="73"/>
    </row>
    <row r="669" spans="3:3" x14ac:dyDescent="0.2">
      <c r="C669" s="73"/>
    </row>
    <row r="670" spans="3:3" x14ac:dyDescent="0.2">
      <c r="C670" s="73"/>
    </row>
    <row r="671" spans="3:3" x14ac:dyDescent="0.2">
      <c r="C671" s="73"/>
    </row>
    <row r="672" spans="3:3" x14ac:dyDescent="0.2">
      <c r="C672" s="73"/>
    </row>
    <row r="673" spans="3:3" x14ac:dyDescent="0.2">
      <c r="C673" s="73"/>
    </row>
    <row r="674" spans="3:3" x14ac:dyDescent="0.2">
      <c r="C674" s="73"/>
    </row>
    <row r="675" spans="3:3" x14ac:dyDescent="0.2">
      <c r="C675" s="73"/>
    </row>
    <row r="676" spans="3:3" x14ac:dyDescent="0.2">
      <c r="C676" s="73"/>
    </row>
    <row r="677" spans="3:3" x14ac:dyDescent="0.2">
      <c r="C677" s="73"/>
    </row>
    <row r="678" spans="3:3" x14ac:dyDescent="0.2">
      <c r="C678"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DBEF1D-BC31-4A74-8CE1-717B2E880F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CompetitorList &amp; ResultsSummary</vt:lpstr>
      <vt:lpstr>Score Sheet </vt:lpstr>
      <vt:lpstr>Results</vt:lpstr>
      <vt:lpstr>Lookup Tables</vt:lpstr>
      <vt:lpstr>Results!Print_Area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Kessel</dc:creator>
  <cp:keywords/>
  <dc:description/>
  <cp:lastModifiedBy>Danny Fenton</cp:lastModifiedBy>
  <cp:revision/>
  <dcterms:created xsi:type="dcterms:W3CDTF">2012-01-28T21:39:54Z</dcterms:created>
  <dcterms:modified xsi:type="dcterms:W3CDTF">2023-02-05T20:01:01Z</dcterms:modified>
  <cp:category/>
  <cp:contentStatus/>
</cp:coreProperties>
</file>